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4"/>
  </bookViews>
  <sheets>
    <sheet name="汇总" sheetId="1" r:id="rId1"/>
    <sheet name="C6 CCRC" sheetId="2" r:id="rId2"/>
    <sheet name="C6 高层" sheetId="3" r:id="rId3"/>
    <sheet name="C12" sheetId="4" r:id="rId4"/>
    <sheet name="C13" sheetId="5" r:id="rId5"/>
  </sheets>
  <definedNames>
    <definedName name="_xlnm._FilterDatabase" localSheetId="1" hidden="1">'C6 CCRC'!$A$2:$X$54</definedName>
  </definedNames>
  <calcPr calcId="144525" concurrentCalc="0"/>
</workbook>
</file>

<file path=xl/sharedStrings.xml><?xml version="1.0" encoding="utf-8"?>
<sst xmlns="http://schemas.openxmlformats.org/spreadsheetml/2006/main" count="244">
  <si>
    <t>标识标牌清单一览表</t>
  </si>
  <si>
    <t>地块</t>
  </si>
  <si>
    <t>税前总价（元）</t>
  </si>
  <si>
    <t>备注</t>
  </si>
  <si>
    <t>C6 ccrc</t>
  </si>
  <si>
    <t>C6高层</t>
  </si>
  <si>
    <t>C12</t>
  </si>
  <si>
    <t>C13</t>
  </si>
  <si>
    <t>不含税合计</t>
  </si>
  <si>
    <t>备注：以上费用含除增值税外的一切费用。</t>
  </si>
  <si>
    <t>标识标牌清单表（C6 CCRC）</t>
  </si>
  <si>
    <t>序号</t>
  </si>
  <si>
    <t>项目</t>
  </si>
  <si>
    <t>物料名称</t>
  </si>
  <si>
    <r>
      <rPr>
        <sz val="11"/>
        <color rgb="FF000000"/>
        <rFont val="宋体"/>
        <charset val="134"/>
      </rPr>
      <t>参考图例</t>
    </r>
    <r>
      <rPr>
        <sz val="11"/>
        <color rgb="FFFF0000"/>
        <rFont val="宋体"/>
        <charset val="134"/>
      </rPr>
      <t>（仅供示意）</t>
    </r>
  </si>
  <si>
    <t>参考尺寸（mm）
（详见图纸）</t>
  </si>
  <si>
    <t>工艺
（详见图纸）</t>
  </si>
  <si>
    <t>数量</t>
  </si>
  <si>
    <t>单位</t>
  </si>
  <si>
    <t>单价（税前）</t>
  </si>
  <si>
    <t>总价（税前）</t>
  </si>
  <si>
    <t>园区标识</t>
  </si>
  <si>
    <t>EIA</t>
  </si>
  <si>
    <t>园区入口形象标识</t>
  </si>
  <si>
    <t>1797*500*40</t>
  </si>
  <si>
    <t>面板1.5mmTHK.304#不锈钢切割成型，
围边1.2mmTHK.304#不锈钢围边成型，
围边字壳厚度60mm，表面镀暗古铜色
(横纹拉丝，颜色同展示区)
背嵌15mm磨砂亚克力，外露10mm
内置IP65LED灯带.背发暖黄光效果
(色温3500K
表面烤漆红色
文字信息内容丝印白色
背面种钉安装耐候胶粘贴固定
不可溢胶</t>
  </si>
  <si>
    <t>块</t>
  </si>
  <si>
    <t>根据项目名称再调整内容</t>
  </si>
  <si>
    <t>EA</t>
  </si>
  <si>
    <t>园区总平面图</t>
  </si>
  <si>
    <t>1475*1000*745</t>
  </si>
  <si>
    <t>下沉5mm
蚀刻不填色
图形蚀刻填黑色
10mmTHK.304#不锈钢激光切割造型，
横纹拉丝,表面氧化着暗古铜色
1.5mmTHK.304#不锈钢激光切割折弯焊接成型
表面氟碳烤漆珍珠白
文字信息蚀刻填黑色
图形蚀刻不填色</t>
  </si>
  <si>
    <t>EB</t>
  </si>
  <si>
    <t>多向索引标识</t>
  </si>
  <si>
    <t>2100*100*385</t>
  </si>
  <si>
    <t>10mmTHK.304#不锈钢激光切割焊接成型
表面氟碳烤漆珍珠白
内容镂空，笔画做链接处理
内衬5mmTHK.黑色板
内置LED灯夜晚发光效果
1.5mmTHK.304#不锈钢激光切割折弯焊接成型
表面氟碳烤漆珍珠白</t>
  </si>
  <si>
    <t>EO</t>
  </si>
  <si>
    <t>地库出口人行提示标识</t>
  </si>
  <si>
    <t>200*200*1.5</t>
  </si>
  <si>
    <t>图文丝网印刷
黑色
1.5mmTHK.304#不锈钢切割成型
表面氟碳烤漆珍珠白</t>
  </si>
  <si>
    <t>EP</t>
  </si>
  <si>
    <t>草坪温馨提示标识</t>
  </si>
  <si>
    <t>400*226*260</t>
  </si>
  <si>
    <t xml:space="preserve">2mmTHK.304#拉丝不锈钢折弯成型
信息内容蚀刻填黑色
</t>
  </si>
  <si>
    <t xml:space="preserve"> </t>
  </si>
  <si>
    <t>EQ</t>
  </si>
  <si>
    <t>提示标识</t>
  </si>
  <si>
    <t>260*100*2</t>
  </si>
  <si>
    <t>2.0 mmTHK.304#拉丝不锈钢
切割成型，
图文蚀刻填黑色
装饰图案蚀刻不填色
耐候性密封胶
固定于台阶面</t>
  </si>
  <si>
    <t xml:space="preserve">                              </t>
  </si>
  <si>
    <t>ET</t>
  </si>
  <si>
    <t>请勿攀爬标识</t>
  </si>
  <si>
    <t>开孔安装固定
2.0 mmTHK.304#拉丝不锈钢
切割成型，
图文蚀刻填黑色
装饰图案蚀刻不填色
耐候性密封胶
固定于台阶面</t>
  </si>
  <si>
    <t>EV</t>
  </si>
  <si>
    <t>无障碍通道标识</t>
  </si>
  <si>
    <t>200*240*1.5</t>
  </si>
  <si>
    <t>开孔安装固定
1.5mmTHK.304#不锈钢切割制作成型
表面氟碳烤漆珍珠白
图文丝网印刷
黑色
耐候性密封胶粘贴于安装面</t>
  </si>
  <si>
    <t>楼宇及室内部分标识</t>
  </si>
  <si>
    <t>BA</t>
  </si>
  <si>
    <t>楼栋牌</t>
  </si>
  <si>
    <t>1280*800*60</t>
  </si>
  <si>
    <t>围边1.2mmTHK.304#不锈钢围边成型，
面板1.5mmTHK.304#不锈钢围边成型，
字壳厚度60mm
竖纹拉丝，
表面镀古铜效果（同展示区）
背面化学锚栓安装于安装面
四边耐候性密封胶固定
不可溢胶</t>
  </si>
  <si>
    <t xml:space="preserve">          </t>
  </si>
  <si>
    <t>BB</t>
  </si>
  <si>
    <t>单元牌</t>
  </si>
  <si>
    <t>400*400*20</t>
  </si>
  <si>
    <t>1.5mmTHK.304#不锈钢切割折弯成型，
横纹拉丝，表面氧化着色（同展示区）
LOGO蚀刻填色
内凹5mm
5mmTHK.304#不锈钢切割成型，
横纹拉丝，表面氧化着色（同展示区）
背面种钉安装于安装面
四边耐候性密封胶固定
不可溢胶</t>
  </si>
  <si>
    <t>BC</t>
  </si>
  <si>
    <t>电梯厅楼层牌</t>
  </si>
  <si>
    <t>120*142*10</t>
  </si>
  <si>
    <t>面板1.5mmTHK.304#不锈钢围边成型，
围边1.2mmTHK.304#不锈钢围边成型，
横纹拉丝,镀暗古铜效果(同展示区)
字壳厚度10mm
耐候胶粘贴安装
不可溢胶</t>
  </si>
  <si>
    <t>BD</t>
  </si>
  <si>
    <t>住户门牌</t>
  </si>
  <si>
    <t>200*80*5</t>
  </si>
  <si>
    <t>5mmTHK.亚克力板切割成型
表面喷金属漆PANTONE 875 C
内容丝印
耐候胶粘贴安装
不可溢胶</t>
  </si>
  <si>
    <t>BF</t>
  </si>
  <si>
    <t>室内公告宣传栏</t>
  </si>
  <si>
    <t>900*700*30</t>
  </si>
  <si>
    <t>1.5mmTHK.304#不锈钢切割成型
横纹拉丝,镀暗古铜效果(同展示区)
内容丝网印刷
1.5mmTHK.304#不锈钢激光切割折弯成型
内凹20mm，表面氟碳烤漆珍珠白
3mmTHK.透明亚克力切割制作盒子
背面开葫芦口挂墙安装
四边耐候性密封胶固定
不可溢胶</t>
  </si>
  <si>
    <t>BG</t>
  </si>
  <si>
    <t>消防疏散图</t>
  </si>
  <si>
    <t>450*200*1.5</t>
  </si>
  <si>
    <t>1.5mmTHK.304#不锈钢切割成型
横纹拉丝,镀暗古铜效果(同展示区)
图文蚀刻填色
耐候性密封胶
固定于装饰面</t>
  </si>
  <si>
    <t>BH</t>
  </si>
  <si>
    <t>室内果皮箱</t>
  </si>
  <si>
    <t>700*280*280</t>
  </si>
  <si>
    <t>图文丝印
1.5mmTHK.304#不锈钢切割焊接成型
横纹拉丝,镀暗古铜效果(同展示区)
1.5mmTHK.304#不锈钢激光切割成型
表面烤漆银色
内胆1.5mmTHK.304#不锈钢切割成型
横纹拉丝,镀暗古铜效果(同展示区)</t>
  </si>
  <si>
    <t>个</t>
  </si>
  <si>
    <t>BJ</t>
  </si>
  <si>
    <t>防火门门牌</t>
  </si>
  <si>
    <t>240*80*5</t>
  </si>
  <si>
    <t>5mmTHK.亚克力板切割成型
表面喷金属漆PANTONE 875 C
信息内容丝印
耐候胶粘贴安装不可溢胶</t>
  </si>
  <si>
    <t>BO</t>
  </si>
  <si>
    <t>请勿攀爬警示标识</t>
  </si>
  <si>
    <t>260*100*5</t>
  </si>
  <si>
    <t>5mmTHK.亚克力板切割成型
表面喷金属漆PANTONE 875 C
图文丝印
耐候胶粘贴安装不可溢胶</t>
  </si>
  <si>
    <t>BR</t>
  </si>
  <si>
    <t>禁止乘梯标识</t>
  </si>
  <si>
    <t>80*20*1.5</t>
  </si>
  <si>
    <t>1.5mmHK.304#不锈钢切割成型
横纹拉丝镀暗古铜效果（同展示区）
图文蚀刻填色
耐候胶粘贴安装不可溢胶</t>
  </si>
  <si>
    <t>公寓部分标识</t>
  </si>
  <si>
    <t>AA</t>
  </si>
  <si>
    <t>1650*800*60</t>
  </si>
  <si>
    <t>AB</t>
  </si>
  <si>
    <t>AC</t>
  </si>
  <si>
    <t>120*142*20</t>
  </si>
  <si>
    <t>面板1.5mmTHK.304#不锈钢围边成型，
围边1.2mmTHK.304#不锈钢围边成型，
横纹拉丝,镀暗古铜效果(同展示区)
字壳厚度20mm
耐候胶粘贴安装
不可溢胶</t>
  </si>
  <si>
    <t>AD</t>
  </si>
  <si>
    <t>5mmTHK.304#不锈钢切割成型，
横纹拉丝,镀暗古铜效果(同展示区)
耐候胶粘贴安装
不可溢胶</t>
  </si>
  <si>
    <t>AG</t>
  </si>
  <si>
    <t>AH</t>
  </si>
  <si>
    <t>AJ</t>
  </si>
  <si>
    <t>AL</t>
  </si>
  <si>
    <t>玻璃入口门推/拉标识</t>
  </si>
  <si>
    <t>100*100*1.5</t>
  </si>
  <si>
    <t>AM</t>
  </si>
  <si>
    <t>办公室门牌</t>
  </si>
  <si>
    <t>200*200*5</t>
  </si>
  <si>
    <t>5mmTHK.亚克力板切割成型
表面喷金属漆PANTONE 875 C
内容丝网印刷
耐候胶粘贴安装不可溢胶</t>
  </si>
  <si>
    <r>
      <rPr>
        <sz val="12"/>
        <color rgb="FF000000"/>
        <rFont val="宋体"/>
        <charset val="134"/>
      </rPr>
      <t>A</t>
    </r>
    <r>
      <rPr>
        <sz val="12"/>
        <color rgb="FF000000"/>
        <rFont val="宋体"/>
        <charset val="134"/>
      </rPr>
      <t>N</t>
    </r>
  </si>
  <si>
    <t>设备间标识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</si>
  <si>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0*200*5</t>
    </r>
  </si>
  <si>
    <t>AO</t>
  </si>
  <si>
    <t>请勿攀爬置示标识</t>
  </si>
  <si>
    <t>AP</t>
  </si>
  <si>
    <t>1.5 mmTHK.304#不锈钢切割成型
横纹拉丝，镀暗古铜效果（同展示区）
图文蚀刻填色
耐候胶粘贴安装不可溢胶</t>
  </si>
  <si>
    <t>AR</t>
  </si>
  <si>
    <t>洗手间标识</t>
  </si>
  <si>
    <t>400*400*50</t>
  </si>
  <si>
    <t>1.5mmTHK.304#不锈钢切割折弯成型，
横纹拉丝，表面氧化着色（同展示区）
LOGO蚀刻填色
内凹5mm
5mmTHK.304#不锈钢切割成型，
横纹拉丝，表面镀黑钛效果</t>
  </si>
  <si>
    <t>AS</t>
  </si>
  <si>
    <t>男女无障碍标识</t>
  </si>
  <si>
    <t>见图纸</t>
  </si>
  <si>
    <t>5mmTHK.304#不锈钢切割成型
表面镀暗古铜效果(同展示区)
耐候胶粘贴安装
不可溢胶</t>
  </si>
  <si>
    <t>AT</t>
  </si>
  <si>
    <t>站台标识</t>
  </si>
  <si>
    <t>1000*300*50</t>
  </si>
  <si>
    <t>Ø16*1.5mm不锈钢圆管切割成型
表面镀暗古铜效果(同展示区)
1.5mmTHK.304#不锈钢切割成型
横纹拉丝,镀暗古铜效果(同展示区)
信息内容蚀刻填色</t>
  </si>
  <si>
    <t>会所部分标识</t>
  </si>
  <si>
    <t>CC</t>
  </si>
  <si>
    <t>电梯厅楼层索引</t>
  </si>
  <si>
    <t>142*120*10</t>
  </si>
  <si>
    <t>CD</t>
  </si>
  <si>
    <t>房间门牌</t>
  </si>
  <si>
    <t>5mmTHK.亚克力板切割成型
表面喷金属漆PANTONE 875 C
内容丝印
耐候胶粘贴安装不可溢胶</t>
  </si>
  <si>
    <t>CE</t>
  </si>
  <si>
    <t>温馨提示标识</t>
  </si>
  <si>
    <t>100*102*30</t>
  </si>
  <si>
    <t>30mm.THK透明亚克力
插槽插入纸张</t>
  </si>
  <si>
    <t>CG</t>
  </si>
  <si>
    <t>CH</t>
  </si>
  <si>
    <t>CJ</t>
  </si>
  <si>
    <t>CL</t>
  </si>
  <si>
    <t>1.5mmTHK.304#不锈钢切割成型
横纹拉丝,镀暗古铜效果(同展示区)
图文蚀刻填色
耐候性密封胶
固定于装饰面（数量为块数）</t>
  </si>
  <si>
    <r>
      <rPr>
        <sz val="12"/>
        <color rgb="FF000000"/>
        <rFont val="宋体"/>
        <charset val="134"/>
      </rPr>
      <t>C</t>
    </r>
    <r>
      <rPr>
        <sz val="12"/>
        <color rgb="FF000000"/>
        <rFont val="宋体"/>
        <charset val="134"/>
      </rPr>
      <t>N</t>
    </r>
  </si>
  <si>
    <t>CQ</t>
  </si>
  <si>
    <t>小心台阶标识</t>
  </si>
  <si>
    <t>2.0 mmTHK.304#拉丝不锈钢
切割成型，表面做防指纹处理
图文蚀刻填黑色
耐候性密封胶
固定于台阶面</t>
  </si>
  <si>
    <t>CR</t>
  </si>
  <si>
    <t>CS</t>
  </si>
  <si>
    <t>男女洗手间标识</t>
  </si>
  <si>
    <t>CU</t>
  </si>
  <si>
    <t>/</t>
  </si>
  <si>
    <t>备注：表中单价、总价均为税前价格，以上单价包含制作、预埋、安装、运输、维护、管理费及利润等除税金外一切费用。</t>
  </si>
  <si>
    <t>标识标牌清单表（C6地块高层）</t>
  </si>
  <si>
    <t>单价(税前)</t>
  </si>
  <si>
    <t>下沉5mm
蚀刻不填色
图形蚀刻填黑色
10mmTHK.304#不锈钢激光切割造型，
横纹拉丝,表面氧化着暗古铜色
1.5mmTHK.304#不锈钢激光切割折弯焊接成型
表面氟碳烤漆银白
文字信息丝印
图形蚀刻不填色</t>
  </si>
  <si>
    <t>2100*400*100</t>
  </si>
  <si>
    <t>图文丝网印刷
■PANTONE187C
信息内容丝印
1.5mmHK304#不锈钢激光切折弯焊接立体图形
表面烤漆深灰PANTONE Black7C
内置①光，向内打光
15 mmTHK.304#不锈钢微光切割焊接成型
外侧圆处理，
表面内凹30mm,表面烤漆银色</t>
  </si>
  <si>
    <t>EE</t>
  </si>
  <si>
    <t>公告宣传栏</t>
  </si>
  <si>
    <t>2200*1370*120</t>
  </si>
  <si>
    <r>
      <rPr>
        <sz val="12"/>
        <color rgb="FF000000"/>
        <rFont val="宋体"/>
        <charset val="134"/>
      </rPr>
      <t>1.5mmTHK.304#不锈钢激光切割成型，表面烤漆银色，内凹40mm</t>
    </r>
    <r>
      <rPr>
        <sz val="12"/>
        <color rgb="FF000000"/>
        <rFont val="宋体"/>
        <charset val="134"/>
      </rPr>
      <t>深；
1.2mmTHK.304#不锈钢激光切割折弯焊接立体图形
表面烤漆深灰PANTONE Black 7 C
图文丝网印刷
1.5mmTHK.304#不锈钢激光切割成型
表面烤漆银色，内置T5灯管，夜晚发光效果
液压杆正面开启维修
1.5mmTHK.304#不锈钢激光切割成型
表面烤漆银色，内凹1</t>
    </r>
    <r>
      <rPr>
        <sz val="12"/>
        <color rgb="FF000000"/>
        <rFont val="宋体"/>
        <charset val="134"/>
      </rPr>
      <t>0</t>
    </r>
    <r>
      <rPr>
        <sz val="12"/>
        <color rgb="FF000000"/>
        <rFont val="宋体"/>
        <charset val="134"/>
      </rPr>
      <t>0mm深
3mmTHK.透明亚克力切割制作盒子
面板5mmTHK.钢化玻璃切割安装
1.5mmTHK.304#不锈钢激光切割折弯焊接成型
表面烤漆深灰PANTONE Black 7 C</t>
    </r>
  </si>
  <si>
    <t>EM</t>
  </si>
  <si>
    <t>监控提示牌</t>
  </si>
  <si>
    <t xml:space="preserve">2.0 mmTHK.304#拉丝不锈钢
切割成型
信息内容蚀刻填黑色
</t>
  </si>
  <si>
    <t>2.0 mmTHK.304#拉丝不锈钢切割成型，
图文蚀刻填黑色
耐候性密封胶固定于台阶面</t>
  </si>
  <si>
    <t>ER</t>
  </si>
  <si>
    <t>树铭牌</t>
  </si>
  <si>
    <t>170*170*2</t>
  </si>
  <si>
    <t>打孔绳索或铁丝固定
2 mmTHK304#不锈钢切割成型
表面烤漆银色
图文内容UV打印</t>
  </si>
  <si>
    <t>EU</t>
  </si>
  <si>
    <t>1.5mmTHK.304#不锈钢切割成型
横纹拉丝,镀暗古铜效果(同展示区)
内容丝网印刷
3mmTHK.透明亚克力切割制作盒子
1.5mmTHK.304#不锈钢激光切割折弯成型
内凹20mm，表面烤漆深灰PANTONE Black 7 C
背面开葫芦口挂墙安装
四边耐候性密封胶固定
不可溢胶</t>
  </si>
  <si>
    <t>BK</t>
  </si>
  <si>
    <t>玻璃入口防撞标识</t>
  </si>
  <si>
    <t>H80</t>
  </si>
  <si>
    <t>玻璃面丝网印刷(同展示区)（50米）</t>
  </si>
  <si>
    <t>BL</t>
  </si>
  <si>
    <t>高空抛物警示标识</t>
  </si>
  <si>
    <t>BS</t>
  </si>
  <si>
    <t>禁止电动车进入电梯标识</t>
  </si>
  <si>
    <t>图文丝印
5mmTHK.亚克力板切割成型
表面喷金属漆PANTONE 875 C
耐候胶粘贴安装不可溢胶</t>
  </si>
  <si>
    <t>物业服务中心部分标识</t>
  </si>
  <si>
    <t>PA</t>
  </si>
  <si>
    <t>物业服务中心标识</t>
  </si>
  <si>
    <t>450*350*30</t>
  </si>
  <si>
    <t>1.5 mmTHK304#不锈钢切割成型
表面喷金属漆PANTONE875C
内容丝网印刷
1.5 nmTHK304#不锈钢激光切割折弯成型
内凹20mm,
表面喷金属漆PANTONE875C
背面开葫芦口挂墙安装
四边耐候性密封胶固定
不可溢胶</t>
  </si>
  <si>
    <t>PB</t>
  </si>
  <si>
    <t>物业服务中心索引标识</t>
  </si>
  <si>
    <t>2100*100*710</t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</si>
  <si>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.5</t>
    </r>
    <r>
      <rPr>
        <sz val="12"/>
        <color rgb="FF000000"/>
        <rFont val="宋体"/>
        <charset val="134"/>
      </rPr>
      <t>mmTHK.304#不锈钢激光切割成型
表面烤漆深灰PANTONE Black 7 C
1.5mmTHK.304#不锈钢激光切割成型
内凹30mm，表面烤漆银色
信息内容丝印
1.5mmTHK.304#不锈钢激光切割折弯焊接立体图形
表面烤漆深灰PANTONE Black 7 C
内置LED光，向内打光
图文丝网印刷
PANTONE 187 C</t>
    </r>
  </si>
  <si>
    <t>PE</t>
  </si>
  <si>
    <t>物业办公室门牌</t>
  </si>
  <si>
    <t>220*100*5</t>
  </si>
  <si>
    <t>5mmTHK.亚克力板切割成型
表面烤漆深灰PANTONE 875 C
内容丝网印刷
耐候胶粘贴安装
不可溢胶</t>
  </si>
  <si>
    <t>PF</t>
  </si>
  <si>
    <t>岗位公示栏</t>
  </si>
  <si>
    <t>900*655*30</t>
  </si>
  <si>
    <t>地下车库导示标识</t>
  </si>
  <si>
    <t>GA</t>
  </si>
  <si>
    <t>地库出入口指引标识</t>
  </si>
  <si>
    <t>2400*445*135</t>
  </si>
  <si>
    <t>1.5mmTHK.304#不锈钢制作无边字
内置LED光，正面发光（色温5500K）
1.5mmTHK.304#不锈钢激光切割折弯焊接立体图形
表面烤漆深灰PANTONE Black 7 C
内容雕刻镂空，笔画做链接处理
内衬5mmTHK.黑白板
夜晚发光效果（色温5500K）
1.5mmTHK.304#不锈钢切割刨槽折弯成型，
表面喷漆暖银灰
1.5mmTHK.304#不锈钢激光切割折弯焊接立体图形
表面烤漆深灰PANTONE Black 7 C
内置LED光，向内打光</t>
  </si>
  <si>
    <t>GF</t>
  </si>
  <si>
    <t>私家车位标识</t>
  </si>
  <si>
    <t>430*230*7</t>
  </si>
  <si>
    <t>3钢丝绳，根据现场实际调整长度
内容丝印
5mmTHK.亚克力切割成型，
表面烤漆深灰PANTONE Black 7 C
2mmTHK.亚克力切割制作卡槽
内容丝印
2mmTHK.亚克力切割制作
内容丝印
(由业主方自行负责)</t>
  </si>
  <si>
    <t>标识标牌清单表（C12）</t>
  </si>
  <si>
    <t>总素引标识</t>
  </si>
  <si>
    <t>EC</t>
  </si>
  <si>
    <t>人行指引标识</t>
  </si>
  <si>
    <t>EH</t>
  </si>
  <si>
    <t>草坪温馨提示</t>
  </si>
  <si>
    <t>EJ</t>
  </si>
  <si>
    <t>EK</t>
  </si>
  <si>
    <t>水深提示标识</t>
  </si>
  <si>
    <t>460*260*260</t>
  </si>
  <si>
    <t>BE</t>
  </si>
  <si>
    <t>5 mmTHK.亚克力板切割成型
表面喷金属漆PANT○NE875C
内容丝印
耐候胶粘贴安装不可溢胶</t>
  </si>
  <si>
    <t>禁止吸烟标识</t>
  </si>
  <si>
    <t>100*100*2</t>
  </si>
  <si>
    <t>2.0 mmTHK.304#拉丝不锈钢
切割成型
信息内容蚀刻填黑色
装饰图案蚀刻不填色
耐候胶粘贴安装
不可溢胶</t>
  </si>
  <si>
    <t>BQ</t>
  </si>
  <si>
    <t>男/女/无障碍洗手间标识</t>
  </si>
  <si>
    <t>功能间门牌</t>
  </si>
  <si>
    <t>BT</t>
  </si>
  <si>
    <t>1.5mmTHK.304#不锈钢切割成型
横纹拉丝,镀暗古铜效果(同展示区)
内容丝网印刷
1.5mmTHK.304#不锈钢激光切割折弯成型
内凹20mm，表面烤漆深灰PANTONE Black 7 C
背面开葫芦口挂墙安装
四边耐候性密封胶固定
不可溢胶</t>
  </si>
  <si>
    <t>PD</t>
  </si>
  <si>
    <t>5mmTHK.亚克力板切割成型
表面喷金属漆PANTONE 875 C
内容丝网印刷
耐候胶粘贴安装
不可溢胶</t>
  </si>
  <si>
    <t>标识标牌清单表（C13）</t>
  </si>
  <si>
    <t>图文丝网印刷
黑色
1.5mmTHK.304#不锈钢切割成型
表面烤漆银色</t>
  </si>
  <si>
    <t>请勿攀爬小心坠落标识</t>
  </si>
  <si>
    <t xml:space="preserve">       </t>
  </si>
  <si>
    <t>3钢丝绳，根据现场实际调整长度
内容丝印
5mmTHK.亚克力切割成型，
表面烤漆深灰PANTONE Black 7 C
2mmTHK.亚克力切割制作卡槽
内容丝印
2mmTHK.亚克力切割制作
内容丝印
(车位号由业主方自行负责)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</si>
</sst>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FF0000"/>
      <name val="宋体"/>
      <charset val="134"/>
    </font>
    <font>
      <sz val="12"/>
      <color theme="4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NumberFormat="0" applyFill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4" fillId="24" borderId="18" applyNumberFormat="0" applyAlignment="0" applyProtection="0">
      <alignment vertical="center"/>
    </xf>
    <xf numFmtId="0" fontId="36" fillId="24" borderId="14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8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6" fillId="0" borderId="0" xfId="1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6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vertical="center" wrapText="1"/>
    </xf>
    <xf numFmtId="0" fontId="16" fillId="0" borderId="6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14" fillId="0" borderId="7" xfId="0" applyNumberFormat="1" applyFont="1" applyFill="1" applyBorder="1" applyAlignment="1">
      <alignment vertical="center" wrapText="1"/>
    </xf>
    <xf numFmtId="0" fontId="13" fillId="0" borderId="10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png"/><Relationship Id="rId8" Type="http://schemas.openxmlformats.org/officeDocument/2006/relationships/image" Target="../media/image48.png"/><Relationship Id="rId7" Type="http://schemas.openxmlformats.org/officeDocument/2006/relationships/image" Target="../media/image47.png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Relationship Id="rId3" Type="http://schemas.openxmlformats.org/officeDocument/2006/relationships/image" Target="../media/image43.png"/><Relationship Id="rId22" Type="http://schemas.openxmlformats.org/officeDocument/2006/relationships/image" Target="../media/image62.png"/><Relationship Id="rId21" Type="http://schemas.openxmlformats.org/officeDocument/2006/relationships/image" Target="../media/image61.png"/><Relationship Id="rId20" Type="http://schemas.openxmlformats.org/officeDocument/2006/relationships/image" Target="../media/image60.png"/><Relationship Id="rId2" Type="http://schemas.openxmlformats.org/officeDocument/2006/relationships/image" Target="../media/image42.png"/><Relationship Id="rId19" Type="http://schemas.openxmlformats.org/officeDocument/2006/relationships/image" Target="../media/image59.png"/><Relationship Id="rId18" Type="http://schemas.openxmlformats.org/officeDocument/2006/relationships/image" Target="../media/image58.png"/><Relationship Id="rId17" Type="http://schemas.openxmlformats.org/officeDocument/2006/relationships/image" Target="../media/image57.png"/><Relationship Id="rId16" Type="http://schemas.openxmlformats.org/officeDocument/2006/relationships/image" Target="../media/image56.png"/><Relationship Id="rId15" Type="http://schemas.openxmlformats.org/officeDocument/2006/relationships/image" Target="../media/image55.png"/><Relationship Id="rId14" Type="http://schemas.openxmlformats.org/officeDocument/2006/relationships/image" Target="../media/image54.png"/><Relationship Id="rId13" Type="http://schemas.openxmlformats.org/officeDocument/2006/relationships/image" Target="../media/image53.png"/><Relationship Id="rId12" Type="http://schemas.openxmlformats.org/officeDocument/2006/relationships/image" Target="../media/image52.png"/><Relationship Id="rId11" Type="http://schemas.openxmlformats.org/officeDocument/2006/relationships/image" Target="../media/image51.png"/><Relationship Id="rId10" Type="http://schemas.openxmlformats.org/officeDocument/2006/relationships/image" Target="../media/image50.png"/><Relationship Id="rId1" Type="http://schemas.openxmlformats.org/officeDocument/2006/relationships/image" Target="../media/image4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69.png"/><Relationship Id="rId8" Type="http://schemas.openxmlformats.org/officeDocument/2006/relationships/image" Target="../media/image68.png"/><Relationship Id="rId7" Type="http://schemas.openxmlformats.org/officeDocument/2006/relationships/image" Target="../media/image67.png"/><Relationship Id="rId6" Type="http://schemas.openxmlformats.org/officeDocument/2006/relationships/image" Target="../media/image66.png"/><Relationship Id="rId5" Type="http://schemas.openxmlformats.org/officeDocument/2006/relationships/image" Target="../media/image65.png"/><Relationship Id="rId4" Type="http://schemas.openxmlformats.org/officeDocument/2006/relationships/image" Target="../media/image4.png"/><Relationship Id="rId3" Type="http://schemas.openxmlformats.org/officeDocument/2006/relationships/image" Target="../media/image64.png"/><Relationship Id="rId2" Type="http://schemas.openxmlformats.org/officeDocument/2006/relationships/image" Target="../media/image63.png"/><Relationship Id="rId18" Type="http://schemas.openxmlformats.org/officeDocument/2006/relationships/image" Target="../media/image78.png"/><Relationship Id="rId17" Type="http://schemas.openxmlformats.org/officeDocument/2006/relationships/image" Target="../media/image77.png"/><Relationship Id="rId16" Type="http://schemas.openxmlformats.org/officeDocument/2006/relationships/image" Target="../media/image76.png"/><Relationship Id="rId15" Type="http://schemas.openxmlformats.org/officeDocument/2006/relationships/image" Target="../media/image75.png"/><Relationship Id="rId14" Type="http://schemas.openxmlformats.org/officeDocument/2006/relationships/image" Target="../media/image74.png"/><Relationship Id="rId13" Type="http://schemas.openxmlformats.org/officeDocument/2006/relationships/image" Target="../media/image73.png"/><Relationship Id="rId12" Type="http://schemas.openxmlformats.org/officeDocument/2006/relationships/image" Target="../media/image72.png"/><Relationship Id="rId11" Type="http://schemas.openxmlformats.org/officeDocument/2006/relationships/image" Target="../media/image71.png"/><Relationship Id="rId10" Type="http://schemas.openxmlformats.org/officeDocument/2006/relationships/image" Target="../media/image70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81.png"/><Relationship Id="rId8" Type="http://schemas.openxmlformats.org/officeDocument/2006/relationships/image" Target="../media/image80.png"/><Relationship Id="rId7" Type="http://schemas.openxmlformats.org/officeDocument/2006/relationships/image" Target="../media/image63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Relationship Id="rId3" Type="http://schemas.openxmlformats.org/officeDocument/2006/relationships/image" Target="../media/image42.png"/><Relationship Id="rId23" Type="http://schemas.openxmlformats.org/officeDocument/2006/relationships/image" Target="../media/image94.png"/><Relationship Id="rId22" Type="http://schemas.openxmlformats.org/officeDocument/2006/relationships/image" Target="../media/image93.png"/><Relationship Id="rId21" Type="http://schemas.openxmlformats.org/officeDocument/2006/relationships/image" Target="../media/image92.png"/><Relationship Id="rId20" Type="http://schemas.openxmlformats.org/officeDocument/2006/relationships/image" Target="../media/image91.png"/><Relationship Id="rId2" Type="http://schemas.openxmlformats.org/officeDocument/2006/relationships/image" Target="../media/image79.png"/><Relationship Id="rId19" Type="http://schemas.openxmlformats.org/officeDocument/2006/relationships/image" Target="../media/image90.png"/><Relationship Id="rId18" Type="http://schemas.openxmlformats.org/officeDocument/2006/relationships/image" Target="../media/image89.png"/><Relationship Id="rId17" Type="http://schemas.openxmlformats.org/officeDocument/2006/relationships/image" Target="../media/image88.png"/><Relationship Id="rId16" Type="http://schemas.openxmlformats.org/officeDocument/2006/relationships/image" Target="../media/image87.png"/><Relationship Id="rId15" Type="http://schemas.openxmlformats.org/officeDocument/2006/relationships/image" Target="../media/image62.png"/><Relationship Id="rId14" Type="http://schemas.openxmlformats.org/officeDocument/2006/relationships/image" Target="../media/image86.png"/><Relationship Id="rId13" Type="http://schemas.openxmlformats.org/officeDocument/2006/relationships/image" Target="../media/image85.png"/><Relationship Id="rId12" Type="http://schemas.openxmlformats.org/officeDocument/2006/relationships/image" Target="../media/image84.png"/><Relationship Id="rId11" Type="http://schemas.openxmlformats.org/officeDocument/2006/relationships/image" Target="../media/image83.png"/><Relationship Id="rId10" Type="http://schemas.openxmlformats.org/officeDocument/2006/relationships/image" Target="../media/image82.png"/><Relationship Id="rId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92710</xdr:colOff>
      <xdr:row>17</xdr:row>
      <xdr:rowOff>267970</xdr:rowOff>
    </xdr:from>
    <xdr:to>
      <xdr:col>3</xdr:col>
      <xdr:colOff>2047875</xdr:colOff>
      <xdr:row>17</xdr:row>
      <xdr:rowOff>1593215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650" y="28116530"/>
          <a:ext cx="195516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</xdr:colOff>
      <xdr:row>27</xdr:row>
      <xdr:rowOff>280035</xdr:rowOff>
    </xdr:from>
    <xdr:to>
      <xdr:col>3</xdr:col>
      <xdr:colOff>1959610</xdr:colOff>
      <xdr:row>27</xdr:row>
      <xdr:rowOff>1605280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9385" y="47431325"/>
          <a:ext cx="195516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41</xdr:row>
      <xdr:rowOff>380365</xdr:rowOff>
    </xdr:from>
    <xdr:to>
      <xdr:col>3</xdr:col>
      <xdr:colOff>2023745</xdr:colOff>
      <xdr:row>41</xdr:row>
      <xdr:rowOff>1480820</xdr:rowOff>
    </xdr:to>
    <xdr:pic>
      <xdr:nvPicPr>
        <xdr:cNvPr id="5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90825" y="73997820"/>
          <a:ext cx="1927860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42</xdr:row>
      <xdr:rowOff>262255</xdr:rowOff>
    </xdr:from>
    <xdr:to>
      <xdr:col>3</xdr:col>
      <xdr:colOff>1964690</xdr:colOff>
      <xdr:row>42</xdr:row>
      <xdr:rowOff>1604010</xdr:rowOff>
    </xdr:to>
    <xdr:pic>
      <xdr:nvPicPr>
        <xdr:cNvPr id="61" name="图片 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5810110"/>
          <a:ext cx="1888490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145415</xdr:colOff>
      <xdr:row>35</xdr:row>
      <xdr:rowOff>345440</xdr:rowOff>
    </xdr:from>
    <xdr:to>
      <xdr:col>3</xdr:col>
      <xdr:colOff>1943735</xdr:colOff>
      <xdr:row>35</xdr:row>
      <xdr:rowOff>1911350</xdr:rowOff>
    </xdr:to>
    <xdr:pic>
      <xdr:nvPicPr>
        <xdr:cNvPr id="99" name="图片 9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0355" y="62000130"/>
          <a:ext cx="1798320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48</xdr:row>
      <xdr:rowOff>333375</xdr:rowOff>
    </xdr:from>
    <xdr:to>
      <xdr:col>3</xdr:col>
      <xdr:colOff>1932305</xdr:colOff>
      <xdr:row>48</xdr:row>
      <xdr:rowOff>1899285</xdr:rowOff>
    </xdr:to>
    <xdr:pic>
      <xdr:nvPicPr>
        <xdr:cNvPr id="102" name="图片 10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8925" y="86917530"/>
          <a:ext cx="1798320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</xdr:row>
      <xdr:rowOff>288925</xdr:rowOff>
    </xdr:from>
    <xdr:to>
      <xdr:col>3</xdr:col>
      <xdr:colOff>1965325</xdr:colOff>
      <xdr:row>14</xdr:row>
      <xdr:rowOff>1721485</xdr:rowOff>
    </xdr:to>
    <xdr:pic>
      <xdr:nvPicPr>
        <xdr:cNvPr id="109" name="图片 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60040" y="22549485"/>
          <a:ext cx="1800225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107315</xdr:colOff>
      <xdr:row>18</xdr:row>
      <xdr:rowOff>485140</xdr:rowOff>
    </xdr:from>
    <xdr:to>
      <xdr:col>3</xdr:col>
      <xdr:colOff>1905635</xdr:colOff>
      <xdr:row>18</xdr:row>
      <xdr:rowOff>1924050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02255" y="30124400"/>
          <a:ext cx="1798320" cy="143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120650</xdr:colOff>
      <xdr:row>19</xdr:row>
      <xdr:rowOff>250825</xdr:rowOff>
    </xdr:from>
    <xdr:to>
      <xdr:col>3</xdr:col>
      <xdr:colOff>1918970</xdr:colOff>
      <xdr:row>19</xdr:row>
      <xdr:rowOff>1690370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15590" y="32302450"/>
          <a:ext cx="1798320" cy="143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127635</xdr:colOff>
      <xdr:row>21</xdr:row>
      <xdr:rowOff>177165</xdr:rowOff>
    </xdr:from>
    <xdr:to>
      <xdr:col>3</xdr:col>
      <xdr:colOff>1925955</xdr:colOff>
      <xdr:row>21</xdr:row>
      <xdr:rowOff>1616710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2575" y="36051490"/>
          <a:ext cx="1798320" cy="143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25</xdr:row>
      <xdr:rowOff>455930</xdr:rowOff>
    </xdr:from>
    <xdr:to>
      <xdr:col>3</xdr:col>
      <xdr:colOff>1916430</xdr:colOff>
      <xdr:row>25</xdr:row>
      <xdr:rowOff>2332355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13050" y="43619420"/>
          <a:ext cx="1798320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136525</xdr:colOff>
      <xdr:row>28</xdr:row>
      <xdr:rowOff>629920</xdr:rowOff>
    </xdr:from>
    <xdr:to>
      <xdr:col>3</xdr:col>
      <xdr:colOff>1934845</xdr:colOff>
      <xdr:row>28</xdr:row>
      <xdr:rowOff>1946275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rcRect b="8517"/>
        <a:stretch>
          <a:fillRect/>
        </a:stretch>
      </xdr:blipFill>
      <xdr:spPr>
        <a:xfrm>
          <a:off x="2831465" y="49737010"/>
          <a:ext cx="1798320" cy="131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</xdr:row>
      <xdr:rowOff>331470</xdr:rowOff>
    </xdr:from>
    <xdr:to>
      <xdr:col>3</xdr:col>
      <xdr:colOff>1929130</xdr:colOff>
      <xdr:row>29</xdr:row>
      <xdr:rowOff>1744980</xdr:rowOff>
    </xdr:to>
    <xdr:pic>
      <xdr:nvPicPr>
        <xdr:cNvPr id="30" name="图片 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25750" y="52156360"/>
          <a:ext cx="1798320" cy="141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113665</xdr:colOff>
      <xdr:row>31</xdr:row>
      <xdr:rowOff>396875</xdr:rowOff>
    </xdr:from>
    <xdr:to>
      <xdr:col>3</xdr:col>
      <xdr:colOff>1911985</xdr:colOff>
      <xdr:row>31</xdr:row>
      <xdr:rowOff>1017905</xdr:rowOff>
    </xdr:to>
    <xdr:pic>
      <xdr:nvPicPr>
        <xdr:cNvPr id="31" name="图片 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808605" y="55612665"/>
          <a:ext cx="179832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188595</xdr:colOff>
      <xdr:row>34</xdr:row>
      <xdr:rowOff>148590</xdr:rowOff>
    </xdr:from>
    <xdr:to>
      <xdr:col>3</xdr:col>
      <xdr:colOff>1986915</xdr:colOff>
      <xdr:row>34</xdr:row>
      <xdr:rowOff>1565910</xdr:rowOff>
    </xdr:to>
    <xdr:pic>
      <xdr:nvPicPr>
        <xdr:cNvPr id="33" name="图片 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883535" y="59949080"/>
          <a:ext cx="1798320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161290</xdr:colOff>
      <xdr:row>36</xdr:row>
      <xdr:rowOff>201930</xdr:rowOff>
    </xdr:from>
    <xdr:to>
      <xdr:col>3</xdr:col>
      <xdr:colOff>1959610</xdr:colOff>
      <xdr:row>36</xdr:row>
      <xdr:rowOff>2397125</xdr:rowOff>
    </xdr:to>
    <xdr:pic>
      <xdr:nvPicPr>
        <xdr:cNvPr id="35" name="图片 3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856230" y="64015620"/>
          <a:ext cx="1798320" cy="219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169545</xdr:colOff>
      <xdr:row>39</xdr:row>
      <xdr:rowOff>259715</xdr:rowOff>
    </xdr:from>
    <xdr:to>
      <xdr:col>3</xdr:col>
      <xdr:colOff>1967865</xdr:colOff>
      <xdr:row>39</xdr:row>
      <xdr:rowOff>2307590</xdr:rowOff>
    </xdr:to>
    <xdr:pic>
      <xdr:nvPicPr>
        <xdr:cNvPr id="36" name="图片 3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864485" y="69419470"/>
          <a:ext cx="1798320" cy="204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118745</xdr:colOff>
      <xdr:row>40</xdr:row>
      <xdr:rowOff>243205</xdr:rowOff>
    </xdr:from>
    <xdr:to>
      <xdr:col>3</xdr:col>
      <xdr:colOff>1917065</xdr:colOff>
      <xdr:row>40</xdr:row>
      <xdr:rowOff>1752600</xdr:rowOff>
    </xdr:to>
    <xdr:pic>
      <xdr:nvPicPr>
        <xdr:cNvPr id="42" name="图片 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813685" y="71904860"/>
          <a:ext cx="1798320" cy="150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172720</xdr:colOff>
      <xdr:row>43</xdr:row>
      <xdr:rowOff>618490</xdr:rowOff>
    </xdr:from>
    <xdr:to>
      <xdr:col>3</xdr:col>
      <xdr:colOff>1971040</xdr:colOff>
      <xdr:row>43</xdr:row>
      <xdr:rowOff>1934845</xdr:rowOff>
    </xdr:to>
    <xdr:pic>
      <xdr:nvPicPr>
        <xdr:cNvPr id="45" name="图片 44"/>
        <xdr:cNvPicPr>
          <a:picLocks noChangeAspect="1"/>
        </xdr:cNvPicPr>
      </xdr:nvPicPr>
      <xdr:blipFill>
        <a:blip r:embed="rId6"/>
        <a:srcRect b="8517"/>
        <a:stretch>
          <a:fillRect/>
        </a:stretch>
      </xdr:blipFill>
      <xdr:spPr>
        <a:xfrm>
          <a:off x="2867660" y="78045945"/>
          <a:ext cx="1798320" cy="131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135255</xdr:colOff>
      <xdr:row>44</xdr:row>
      <xdr:rowOff>273050</xdr:rowOff>
    </xdr:from>
    <xdr:to>
      <xdr:col>3</xdr:col>
      <xdr:colOff>1933575</xdr:colOff>
      <xdr:row>44</xdr:row>
      <xdr:rowOff>1651000</xdr:rowOff>
    </xdr:to>
    <xdr:pic>
      <xdr:nvPicPr>
        <xdr:cNvPr id="46" name="图片 4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830195" y="80177005"/>
          <a:ext cx="1798320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49</xdr:row>
      <xdr:rowOff>93345</xdr:rowOff>
    </xdr:from>
    <xdr:to>
      <xdr:col>3</xdr:col>
      <xdr:colOff>1890395</xdr:colOff>
      <xdr:row>49</xdr:row>
      <xdr:rowOff>2205355</xdr:rowOff>
    </xdr:to>
    <xdr:pic>
      <xdr:nvPicPr>
        <xdr:cNvPr id="50" name="图片 4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787015" y="89154000"/>
          <a:ext cx="1798320" cy="211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173355</xdr:colOff>
      <xdr:row>50</xdr:row>
      <xdr:rowOff>231775</xdr:rowOff>
    </xdr:from>
    <xdr:to>
      <xdr:col>3</xdr:col>
      <xdr:colOff>1971675</xdr:colOff>
      <xdr:row>50</xdr:row>
      <xdr:rowOff>1648460</xdr:rowOff>
    </xdr:to>
    <xdr:pic>
      <xdr:nvPicPr>
        <xdr:cNvPr id="51" name="图片 5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868295" y="91603830"/>
          <a:ext cx="1798320" cy="141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3</xdr:row>
      <xdr:rowOff>1047750</xdr:rowOff>
    </xdr:from>
    <xdr:to>
      <xdr:col>3</xdr:col>
      <xdr:colOff>2074471</xdr:colOff>
      <xdr:row>3</xdr:row>
      <xdr:rowOff>2299607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90190" y="2443480"/>
          <a:ext cx="1978660" cy="1251585"/>
        </a:xfrm>
        <a:prstGeom prst="rect">
          <a:avLst/>
        </a:prstGeom>
      </xdr:spPr>
    </xdr:pic>
    <xdr:clientData/>
  </xdr:twoCellAnchor>
  <xdr:twoCellAnchor editAs="oneCell">
    <xdr:from>
      <xdr:col>3</xdr:col>
      <xdr:colOff>188595</xdr:colOff>
      <xdr:row>4</xdr:row>
      <xdr:rowOff>284480</xdr:rowOff>
    </xdr:from>
    <xdr:to>
      <xdr:col>3</xdr:col>
      <xdr:colOff>1943068</xdr:colOff>
      <xdr:row>4</xdr:row>
      <xdr:rowOff>1652374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883535" y="4804410"/>
          <a:ext cx="1753870" cy="1367790"/>
        </a:xfrm>
        <a:prstGeom prst="rect">
          <a:avLst/>
        </a:prstGeom>
      </xdr:spPr>
    </xdr:pic>
    <xdr:clientData/>
  </xdr:twoCellAnchor>
  <xdr:twoCellAnchor editAs="oneCell">
    <xdr:from>
      <xdr:col>3</xdr:col>
      <xdr:colOff>83185</xdr:colOff>
      <xdr:row>5</xdr:row>
      <xdr:rowOff>377190</xdr:rowOff>
    </xdr:from>
    <xdr:to>
      <xdr:col>3</xdr:col>
      <xdr:colOff>1997581</xdr:colOff>
      <xdr:row>5</xdr:row>
      <xdr:rowOff>1833154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778125" y="7132320"/>
          <a:ext cx="1913890" cy="145542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6</xdr:row>
      <xdr:rowOff>108585</xdr:rowOff>
    </xdr:from>
    <xdr:to>
      <xdr:col>3</xdr:col>
      <xdr:colOff>2034787</xdr:colOff>
      <xdr:row>6</xdr:row>
      <xdr:rowOff>1196739</xdr:rowOff>
    </xdr:to>
    <xdr:pic>
      <xdr:nvPicPr>
        <xdr:cNvPr id="37" name="图片 3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736850" y="8959215"/>
          <a:ext cx="1992630" cy="1087755"/>
        </a:xfrm>
        <a:prstGeom prst="rect">
          <a:avLst/>
        </a:prstGeom>
      </xdr:spPr>
    </xdr:pic>
    <xdr:clientData/>
  </xdr:twoCellAnchor>
  <xdr:twoCellAnchor editAs="oneCell">
    <xdr:from>
      <xdr:col>3</xdr:col>
      <xdr:colOff>23495</xdr:colOff>
      <xdr:row>7</xdr:row>
      <xdr:rowOff>170815</xdr:rowOff>
    </xdr:from>
    <xdr:to>
      <xdr:col>3</xdr:col>
      <xdr:colOff>1914888</xdr:colOff>
      <xdr:row>7</xdr:row>
      <xdr:rowOff>1452366</xdr:rowOff>
    </xdr:to>
    <xdr:pic>
      <xdr:nvPicPr>
        <xdr:cNvPr id="38" name="图片 3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18435" y="10532745"/>
          <a:ext cx="1891030" cy="1281430"/>
        </a:xfrm>
        <a:prstGeom prst="rect">
          <a:avLst/>
        </a:prstGeom>
      </xdr:spPr>
    </xdr:pic>
    <xdr:clientData/>
  </xdr:twoCellAnchor>
  <xdr:twoCellAnchor editAs="oneCell">
    <xdr:from>
      <xdr:col>3</xdr:col>
      <xdr:colOff>69215</xdr:colOff>
      <xdr:row>8</xdr:row>
      <xdr:rowOff>118745</xdr:rowOff>
    </xdr:from>
    <xdr:to>
      <xdr:col>3</xdr:col>
      <xdr:colOff>2041920</xdr:colOff>
      <xdr:row>8</xdr:row>
      <xdr:rowOff>1833995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64155" y="12118975"/>
          <a:ext cx="1972310" cy="1715135"/>
        </a:xfrm>
        <a:prstGeom prst="rect">
          <a:avLst/>
        </a:prstGeom>
      </xdr:spPr>
    </xdr:pic>
    <xdr:clientData/>
  </xdr:twoCellAnchor>
  <xdr:twoCellAnchor editAs="oneCell">
    <xdr:from>
      <xdr:col>3</xdr:col>
      <xdr:colOff>175895</xdr:colOff>
      <xdr:row>9</xdr:row>
      <xdr:rowOff>481965</xdr:rowOff>
    </xdr:from>
    <xdr:to>
      <xdr:col>3</xdr:col>
      <xdr:colOff>1999437</xdr:colOff>
      <xdr:row>9</xdr:row>
      <xdr:rowOff>1121501</xdr:rowOff>
    </xdr:to>
    <xdr:pic>
      <xdr:nvPicPr>
        <xdr:cNvPr id="40" name="图片 3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870835" y="14361795"/>
          <a:ext cx="1823085" cy="639445"/>
        </a:xfrm>
        <a:prstGeom prst="rect">
          <a:avLst/>
        </a:prstGeom>
      </xdr:spPr>
    </xdr:pic>
    <xdr:clientData/>
  </xdr:twoCellAnchor>
  <xdr:twoCellAnchor editAs="oneCell">
    <xdr:from>
      <xdr:col>3</xdr:col>
      <xdr:colOff>67945</xdr:colOff>
      <xdr:row>10</xdr:row>
      <xdr:rowOff>238760</xdr:rowOff>
    </xdr:from>
    <xdr:to>
      <xdr:col>3</xdr:col>
      <xdr:colOff>1983533</xdr:colOff>
      <xdr:row>10</xdr:row>
      <xdr:rowOff>1169106</xdr:rowOff>
    </xdr:to>
    <xdr:pic>
      <xdr:nvPicPr>
        <xdr:cNvPr id="47" name="图片 4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762885" y="15820390"/>
          <a:ext cx="1915160" cy="930275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</xdr:colOff>
      <xdr:row>12</xdr:row>
      <xdr:rowOff>448945</xdr:rowOff>
    </xdr:from>
    <xdr:to>
      <xdr:col>3</xdr:col>
      <xdr:colOff>2034449</xdr:colOff>
      <xdr:row>12</xdr:row>
      <xdr:rowOff>1183731</xdr:rowOff>
    </xdr:to>
    <xdr:pic>
      <xdr:nvPicPr>
        <xdr:cNvPr id="52" name="图片 5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776220" y="18176240"/>
          <a:ext cx="1952625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108858</xdr:colOff>
      <xdr:row>13</xdr:row>
      <xdr:rowOff>748393</xdr:rowOff>
    </xdr:from>
    <xdr:to>
      <xdr:col>3</xdr:col>
      <xdr:colOff>1986644</xdr:colOff>
      <xdr:row>13</xdr:row>
      <xdr:rowOff>1622214</xdr:rowOff>
    </xdr:to>
    <xdr:pic>
      <xdr:nvPicPr>
        <xdr:cNvPr id="53" name="图片 5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803525" y="20596225"/>
          <a:ext cx="1877695" cy="87376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15</xdr:row>
      <xdr:rowOff>144145</xdr:rowOff>
    </xdr:from>
    <xdr:to>
      <xdr:col>3</xdr:col>
      <xdr:colOff>1968343</xdr:colOff>
      <xdr:row>15</xdr:row>
      <xdr:rowOff>903144</xdr:rowOff>
    </xdr:to>
    <xdr:pic>
      <xdr:nvPicPr>
        <xdr:cNvPr id="54" name="图片 5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778760" y="24322405"/>
          <a:ext cx="188404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163285</xdr:colOff>
      <xdr:row>16</xdr:row>
      <xdr:rowOff>734786</xdr:rowOff>
    </xdr:from>
    <xdr:to>
      <xdr:col>3</xdr:col>
      <xdr:colOff>1997290</xdr:colOff>
      <xdr:row>16</xdr:row>
      <xdr:rowOff>1823357</xdr:rowOff>
    </xdr:to>
    <xdr:pic>
      <xdr:nvPicPr>
        <xdr:cNvPr id="55" name="图片 5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858135" y="26271855"/>
          <a:ext cx="1833880" cy="1088390"/>
        </a:xfrm>
        <a:prstGeom prst="rect">
          <a:avLst/>
        </a:prstGeom>
      </xdr:spPr>
    </xdr:pic>
    <xdr:clientData/>
  </xdr:twoCellAnchor>
  <xdr:twoCellAnchor editAs="oneCell">
    <xdr:from>
      <xdr:col>3</xdr:col>
      <xdr:colOff>175260</xdr:colOff>
      <xdr:row>20</xdr:row>
      <xdr:rowOff>148590</xdr:rowOff>
    </xdr:from>
    <xdr:to>
      <xdr:col>3</xdr:col>
      <xdr:colOff>1959811</xdr:colOff>
      <xdr:row>20</xdr:row>
      <xdr:rowOff>1468484</xdr:rowOff>
    </xdr:to>
    <xdr:pic>
      <xdr:nvPicPr>
        <xdr:cNvPr id="56" name="图片 5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870200" y="34156015"/>
          <a:ext cx="1784350" cy="1319530"/>
        </a:xfrm>
        <a:prstGeom prst="rect">
          <a:avLst/>
        </a:prstGeom>
      </xdr:spPr>
    </xdr:pic>
    <xdr:clientData/>
  </xdr:twoCellAnchor>
  <xdr:twoCellAnchor editAs="oneCell">
    <xdr:from>
      <xdr:col>3</xdr:col>
      <xdr:colOff>132080</xdr:colOff>
      <xdr:row>32</xdr:row>
      <xdr:rowOff>406400</xdr:rowOff>
    </xdr:from>
    <xdr:to>
      <xdr:col>3</xdr:col>
      <xdr:colOff>1979327</xdr:colOff>
      <xdr:row>32</xdr:row>
      <xdr:rowOff>1182007</xdr:rowOff>
    </xdr:to>
    <xdr:pic>
      <xdr:nvPicPr>
        <xdr:cNvPr id="57" name="图片 5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827020" y="57057290"/>
          <a:ext cx="1847215" cy="775335"/>
        </a:xfrm>
        <a:prstGeom prst="rect">
          <a:avLst/>
        </a:prstGeom>
      </xdr:spPr>
    </xdr:pic>
    <xdr:clientData/>
  </xdr:twoCellAnchor>
  <xdr:twoCellAnchor editAs="oneCell">
    <xdr:from>
      <xdr:col>3</xdr:col>
      <xdr:colOff>145415</xdr:colOff>
      <xdr:row>23</xdr:row>
      <xdr:rowOff>906145</xdr:rowOff>
    </xdr:from>
    <xdr:to>
      <xdr:col>3</xdr:col>
      <xdr:colOff>1974351</xdr:colOff>
      <xdr:row>23</xdr:row>
      <xdr:rowOff>1541253</xdr:rowOff>
    </xdr:to>
    <xdr:pic>
      <xdr:nvPicPr>
        <xdr:cNvPr id="58" name="图片 5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840355" y="39091235"/>
          <a:ext cx="18288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24</xdr:row>
      <xdr:rowOff>727710</xdr:rowOff>
    </xdr:from>
    <xdr:to>
      <xdr:col>3</xdr:col>
      <xdr:colOff>1911797</xdr:colOff>
      <xdr:row>24</xdr:row>
      <xdr:rowOff>1497556</xdr:rowOff>
    </xdr:to>
    <xdr:pic>
      <xdr:nvPicPr>
        <xdr:cNvPr id="60" name="图片 5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825750" y="41363900"/>
          <a:ext cx="1780540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</xdr:colOff>
      <xdr:row>26</xdr:row>
      <xdr:rowOff>440055</xdr:rowOff>
    </xdr:from>
    <xdr:to>
      <xdr:col>3</xdr:col>
      <xdr:colOff>2011508</xdr:colOff>
      <xdr:row>26</xdr:row>
      <xdr:rowOff>1177294</xdr:rowOff>
    </xdr:to>
    <xdr:pic>
      <xdr:nvPicPr>
        <xdr:cNvPr id="62" name="图片 6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739390" y="46041945"/>
          <a:ext cx="1966595" cy="737235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30</xdr:row>
      <xdr:rowOff>447040</xdr:rowOff>
    </xdr:from>
    <xdr:to>
      <xdr:col>3</xdr:col>
      <xdr:colOff>1900128</xdr:colOff>
      <xdr:row>30</xdr:row>
      <xdr:rowOff>1181825</xdr:rowOff>
    </xdr:to>
    <xdr:pic>
      <xdr:nvPicPr>
        <xdr:cNvPr id="66" name="图片 6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915920" y="54164230"/>
          <a:ext cx="1678940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83185</xdr:colOff>
      <xdr:row>33</xdr:row>
      <xdr:rowOff>350520</xdr:rowOff>
    </xdr:from>
    <xdr:to>
      <xdr:col>3</xdr:col>
      <xdr:colOff>1973204</xdr:colOff>
      <xdr:row>33</xdr:row>
      <xdr:rowOff>1439091</xdr:rowOff>
    </xdr:to>
    <xdr:pic>
      <xdr:nvPicPr>
        <xdr:cNvPr id="67" name="图片 6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778125" y="58474610"/>
          <a:ext cx="1889760" cy="1088390"/>
        </a:xfrm>
        <a:prstGeom prst="rect">
          <a:avLst/>
        </a:prstGeom>
      </xdr:spPr>
    </xdr:pic>
    <xdr:clientData/>
  </xdr:twoCellAnchor>
  <xdr:oneCellAnchor>
    <xdr:from>
      <xdr:col>3</xdr:col>
      <xdr:colOff>108585</xdr:colOff>
      <xdr:row>46</xdr:row>
      <xdr:rowOff>358775</xdr:rowOff>
    </xdr:from>
    <xdr:ext cx="1847247" cy="775607"/>
    <xdr:pic>
      <xdr:nvPicPr>
        <xdr:cNvPr id="81" name="图片 8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803525" y="83920330"/>
          <a:ext cx="1847215" cy="775335"/>
        </a:xfrm>
        <a:prstGeom prst="rect">
          <a:avLst/>
        </a:prstGeom>
      </xdr:spPr>
    </xdr:pic>
    <xdr:clientData/>
  </xdr:oneCellAnchor>
  <xdr:twoCellAnchor editAs="oneCell">
    <xdr:from>
      <xdr:col>3</xdr:col>
      <xdr:colOff>130810</xdr:colOff>
      <xdr:row>47</xdr:row>
      <xdr:rowOff>266065</xdr:rowOff>
    </xdr:from>
    <xdr:to>
      <xdr:col>3</xdr:col>
      <xdr:colOff>1881126</xdr:colOff>
      <xdr:row>47</xdr:row>
      <xdr:rowOff>1382744</xdr:rowOff>
    </xdr:to>
    <xdr:pic>
      <xdr:nvPicPr>
        <xdr:cNvPr id="70" name="图片 6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825750" y="85262720"/>
          <a:ext cx="1750060" cy="1116330"/>
        </a:xfrm>
        <a:prstGeom prst="rect">
          <a:avLst/>
        </a:prstGeom>
      </xdr:spPr>
    </xdr:pic>
    <xdr:clientData/>
  </xdr:twoCellAnchor>
  <xdr:twoCellAnchor editAs="oneCell">
    <xdr:from>
      <xdr:col>3</xdr:col>
      <xdr:colOff>161290</xdr:colOff>
      <xdr:row>45</xdr:row>
      <xdr:rowOff>489585</xdr:rowOff>
    </xdr:from>
    <xdr:to>
      <xdr:col>3</xdr:col>
      <xdr:colOff>1957433</xdr:colOff>
      <xdr:row>45</xdr:row>
      <xdr:rowOff>1383505</xdr:rowOff>
    </xdr:to>
    <xdr:pic>
      <xdr:nvPicPr>
        <xdr:cNvPr id="71" name="图片 7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856230" y="82285840"/>
          <a:ext cx="1795780" cy="893445"/>
        </a:xfrm>
        <a:prstGeom prst="rect">
          <a:avLst/>
        </a:prstGeom>
      </xdr:spPr>
    </xdr:pic>
    <xdr:clientData/>
  </xdr:twoCellAnchor>
  <xdr:twoCellAnchor editAs="oneCell">
    <xdr:from>
      <xdr:col>3</xdr:col>
      <xdr:colOff>64135</xdr:colOff>
      <xdr:row>37</xdr:row>
      <xdr:rowOff>666750</xdr:rowOff>
    </xdr:from>
    <xdr:to>
      <xdr:col>4</xdr:col>
      <xdr:colOff>6985</xdr:colOff>
      <xdr:row>37</xdr:row>
      <xdr:rowOff>1445895</xdr:rowOff>
    </xdr:to>
    <xdr:pic>
      <xdr:nvPicPr>
        <xdr:cNvPr id="3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759075" y="67147440"/>
          <a:ext cx="2038350" cy="779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55245</xdr:colOff>
      <xdr:row>6</xdr:row>
      <xdr:rowOff>85725</xdr:rowOff>
    </xdr:from>
    <xdr:to>
      <xdr:col>3</xdr:col>
      <xdr:colOff>2023745</xdr:colOff>
      <xdr:row>6</xdr:row>
      <xdr:rowOff>1180465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0300" y="9368155"/>
          <a:ext cx="1968500" cy="1094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31115</xdr:colOff>
      <xdr:row>10</xdr:row>
      <xdr:rowOff>63500</xdr:rowOff>
    </xdr:from>
    <xdr:to>
      <xdr:col>3</xdr:col>
      <xdr:colOff>2026920</xdr:colOff>
      <xdr:row>10</xdr:row>
      <xdr:rowOff>1214120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6170" y="16242030"/>
          <a:ext cx="199580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13</xdr:row>
      <xdr:rowOff>183515</xdr:rowOff>
    </xdr:from>
    <xdr:to>
      <xdr:col>3</xdr:col>
      <xdr:colOff>2035175</xdr:colOff>
      <xdr:row>13</xdr:row>
      <xdr:rowOff>1484630</xdr:rowOff>
    </xdr:to>
    <xdr:pic>
      <xdr:nvPicPr>
        <xdr:cNvPr id="30" name="图片 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11730" y="20400010"/>
          <a:ext cx="196850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26</xdr:row>
      <xdr:rowOff>564515</xdr:rowOff>
    </xdr:from>
    <xdr:to>
      <xdr:col>3</xdr:col>
      <xdr:colOff>2023745</xdr:colOff>
      <xdr:row>26</xdr:row>
      <xdr:rowOff>2305685</xdr:rowOff>
    </xdr:to>
    <xdr:pic>
      <xdr:nvPicPr>
        <xdr:cNvPr id="51" name="图片 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6330" y="39829740"/>
          <a:ext cx="1982470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27</xdr:row>
      <xdr:rowOff>233680</xdr:rowOff>
    </xdr:from>
    <xdr:to>
      <xdr:col>3</xdr:col>
      <xdr:colOff>2047240</xdr:colOff>
      <xdr:row>27</xdr:row>
      <xdr:rowOff>1496060</xdr:rowOff>
    </xdr:to>
    <xdr:pic>
      <xdr:nvPicPr>
        <xdr:cNvPr id="56" name="图片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51100" y="42649775"/>
          <a:ext cx="1941195" cy="1262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101600</xdr:colOff>
      <xdr:row>8</xdr:row>
      <xdr:rowOff>158115</xdr:rowOff>
    </xdr:from>
    <xdr:to>
      <xdr:col>3</xdr:col>
      <xdr:colOff>1901825</xdr:colOff>
      <xdr:row>8</xdr:row>
      <xdr:rowOff>1863090</xdr:rowOff>
    </xdr:to>
    <xdr:pic>
      <xdr:nvPicPr>
        <xdr:cNvPr id="61" name="图片 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46655" y="12437745"/>
          <a:ext cx="1800225" cy="170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125095</xdr:colOff>
      <xdr:row>9</xdr:row>
      <xdr:rowOff>149225</xdr:rowOff>
    </xdr:from>
    <xdr:to>
      <xdr:col>3</xdr:col>
      <xdr:colOff>1925320</xdr:colOff>
      <xdr:row>9</xdr:row>
      <xdr:rowOff>1684020</xdr:rowOff>
    </xdr:to>
    <xdr:pic>
      <xdr:nvPicPr>
        <xdr:cNvPr id="63" name="图片 6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70150" y="14549755"/>
          <a:ext cx="1800225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125095</xdr:colOff>
      <xdr:row>18</xdr:row>
      <xdr:rowOff>55880</xdr:rowOff>
    </xdr:from>
    <xdr:to>
      <xdr:col>3</xdr:col>
      <xdr:colOff>1923415</xdr:colOff>
      <xdr:row>18</xdr:row>
      <xdr:rowOff>1447165</xdr:rowOff>
    </xdr:to>
    <xdr:pic>
      <xdr:nvPicPr>
        <xdr:cNvPr id="32" name="图片 3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70150" y="27943175"/>
          <a:ext cx="1798320" cy="139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19</xdr:row>
      <xdr:rowOff>85725</xdr:rowOff>
    </xdr:from>
    <xdr:to>
      <xdr:col>3</xdr:col>
      <xdr:colOff>1875155</xdr:colOff>
      <xdr:row>19</xdr:row>
      <xdr:rowOff>1334770</xdr:rowOff>
    </xdr:to>
    <xdr:pic>
      <xdr:nvPicPr>
        <xdr:cNvPr id="34" name="图片 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21890" y="29522420"/>
          <a:ext cx="1798320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118745</xdr:colOff>
      <xdr:row>14</xdr:row>
      <xdr:rowOff>132080</xdr:rowOff>
    </xdr:from>
    <xdr:to>
      <xdr:col>3</xdr:col>
      <xdr:colOff>1917065</xdr:colOff>
      <xdr:row>14</xdr:row>
      <xdr:rowOff>1520190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63800" y="21974175"/>
          <a:ext cx="1798320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119380</xdr:colOff>
      <xdr:row>15</xdr:row>
      <xdr:rowOff>167005</xdr:rowOff>
    </xdr:from>
    <xdr:to>
      <xdr:col>3</xdr:col>
      <xdr:colOff>1917700</xdr:colOff>
      <xdr:row>15</xdr:row>
      <xdr:rowOff>1459865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64435" y="23647400"/>
          <a:ext cx="1798320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111125</xdr:colOff>
      <xdr:row>23</xdr:row>
      <xdr:rowOff>303530</xdr:rowOff>
    </xdr:from>
    <xdr:to>
      <xdr:col>3</xdr:col>
      <xdr:colOff>1909445</xdr:colOff>
      <xdr:row>23</xdr:row>
      <xdr:rowOff>1081405</xdr:rowOff>
    </xdr:to>
    <xdr:pic>
      <xdr:nvPicPr>
        <xdr:cNvPr id="29" name="图片 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56180" y="35759390"/>
          <a:ext cx="179832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88265</xdr:colOff>
      <xdr:row>24</xdr:row>
      <xdr:rowOff>668020</xdr:rowOff>
    </xdr:from>
    <xdr:to>
      <xdr:col>3</xdr:col>
      <xdr:colOff>1886585</xdr:colOff>
      <xdr:row>24</xdr:row>
      <xdr:rowOff>1565910</xdr:rowOff>
    </xdr:to>
    <xdr:pic>
      <xdr:nvPicPr>
        <xdr:cNvPr id="31" name="图片 3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33320" y="37457380"/>
          <a:ext cx="179832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127635</xdr:rowOff>
    </xdr:from>
    <xdr:to>
      <xdr:col>3</xdr:col>
      <xdr:colOff>2026047</xdr:colOff>
      <xdr:row>7</xdr:row>
      <xdr:rowOff>1461135</xdr:rowOff>
    </xdr:to>
    <xdr:pic>
      <xdr:nvPicPr>
        <xdr:cNvPr id="2" name="图片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40305" y="10730865"/>
          <a:ext cx="19304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</xdr:colOff>
      <xdr:row>3</xdr:row>
      <xdr:rowOff>625930</xdr:rowOff>
    </xdr:from>
    <xdr:to>
      <xdr:col>3</xdr:col>
      <xdr:colOff>1973036</xdr:colOff>
      <xdr:row>3</xdr:row>
      <xdr:rowOff>1990607</xdr:rowOff>
    </xdr:to>
    <xdr:pic>
      <xdr:nvPicPr>
        <xdr:cNvPr id="4" name="图片 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53640" y="1868805"/>
          <a:ext cx="1864360" cy="1364615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4</xdr:row>
      <xdr:rowOff>476249</xdr:rowOff>
    </xdr:from>
    <xdr:to>
      <xdr:col>3</xdr:col>
      <xdr:colOff>2021443</xdr:colOff>
      <xdr:row>4</xdr:row>
      <xdr:rowOff>2095986</xdr:rowOff>
    </xdr:to>
    <xdr:pic>
      <xdr:nvPicPr>
        <xdr:cNvPr id="5" name="图片 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13000" y="3992245"/>
          <a:ext cx="1953260" cy="1619885"/>
        </a:xfrm>
        <a:prstGeom prst="rect">
          <a:avLst/>
        </a:prstGeom>
      </xdr:spPr>
    </xdr:pic>
    <xdr:clientData/>
  </xdr:twoCellAnchor>
  <xdr:twoCellAnchor editAs="oneCell">
    <xdr:from>
      <xdr:col>3</xdr:col>
      <xdr:colOff>54429</xdr:colOff>
      <xdr:row>12</xdr:row>
      <xdr:rowOff>802821</xdr:rowOff>
    </xdr:from>
    <xdr:to>
      <xdr:col>3</xdr:col>
      <xdr:colOff>2003615</xdr:colOff>
      <xdr:row>12</xdr:row>
      <xdr:rowOff>1623046</xdr:rowOff>
    </xdr:to>
    <xdr:pic>
      <xdr:nvPicPr>
        <xdr:cNvPr id="7" name="图片 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99030" y="18834735"/>
          <a:ext cx="1949450" cy="81978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16</xdr:row>
      <xdr:rowOff>378460</xdr:rowOff>
    </xdr:from>
    <xdr:to>
      <xdr:col>3</xdr:col>
      <xdr:colOff>2001248</xdr:colOff>
      <xdr:row>16</xdr:row>
      <xdr:rowOff>1229450</xdr:rowOff>
    </xdr:to>
    <xdr:pic>
      <xdr:nvPicPr>
        <xdr:cNvPr id="8" name="图片 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54910" y="25433655"/>
          <a:ext cx="1891030" cy="850900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17</xdr:row>
      <xdr:rowOff>96520</xdr:rowOff>
    </xdr:from>
    <xdr:to>
      <xdr:col>3</xdr:col>
      <xdr:colOff>1951083</xdr:colOff>
      <xdr:row>17</xdr:row>
      <xdr:rowOff>1123205</xdr:rowOff>
    </xdr:to>
    <xdr:pic>
      <xdr:nvPicPr>
        <xdr:cNvPr id="11" name="图片 1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04745" y="26612215"/>
          <a:ext cx="1891030" cy="1026160"/>
        </a:xfrm>
        <a:prstGeom prst="rect">
          <a:avLst/>
        </a:prstGeom>
      </xdr:spPr>
    </xdr:pic>
    <xdr:clientData/>
  </xdr:twoCellAnchor>
  <xdr:twoCellAnchor editAs="oneCell">
    <xdr:from>
      <xdr:col>3</xdr:col>
      <xdr:colOff>48895</xdr:colOff>
      <xdr:row>21</xdr:row>
      <xdr:rowOff>270510</xdr:rowOff>
    </xdr:from>
    <xdr:to>
      <xdr:col>3</xdr:col>
      <xdr:colOff>1945440</xdr:colOff>
      <xdr:row>21</xdr:row>
      <xdr:rowOff>1114153</xdr:rowOff>
    </xdr:to>
    <xdr:pic>
      <xdr:nvPicPr>
        <xdr:cNvPr id="12" name="图片 1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93950" y="31548070"/>
          <a:ext cx="189611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260350</xdr:colOff>
      <xdr:row>22</xdr:row>
      <xdr:rowOff>601980</xdr:rowOff>
    </xdr:from>
    <xdr:to>
      <xdr:col>3</xdr:col>
      <xdr:colOff>1811564</xdr:colOff>
      <xdr:row>22</xdr:row>
      <xdr:rowOff>1792827</xdr:rowOff>
    </xdr:to>
    <xdr:pic>
      <xdr:nvPicPr>
        <xdr:cNvPr id="17" name="图片 1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605405" y="33797240"/>
          <a:ext cx="1550670" cy="1190625"/>
        </a:xfrm>
        <a:prstGeom prst="rect">
          <a:avLst/>
        </a:prstGeom>
      </xdr:spPr>
    </xdr:pic>
    <xdr:clientData/>
  </xdr:twoCellAnchor>
  <xdr:twoCellAnchor editAs="oneCell">
    <xdr:from>
      <xdr:col>3</xdr:col>
      <xdr:colOff>33655</xdr:colOff>
      <xdr:row>5</xdr:row>
      <xdr:rowOff>1346835</xdr:rowOff>
    </xdr:from>
    <xdr:to>
      <xdr:col>3</xdr:col>
      <xdr:colOff>1939971</xdr:colOff>
      <xdr:row>5</xdr:row>
      <xdr:rowOff>2599323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78710" y="7136765"/>
          <a:ext cx="1906270" cy="1252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99695</xdr:colOff>
      <xdr:row>10</xdr:row>
      <xdr:rowOff>380365</xdr:rowOff>
    </xdr:from>
    <xdr:to>
      <xdr:col>3</xdr:col>
      <xdr:colOff>1988185</xdr:colOff>
      <xdr:row>10</xdr:row>
      <xdr:rowOff>1722120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00" y="13395960"/>
          <a:ext cx="1888490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210820</xdr:colOff>
      <xdr:row>8</xdr:row>
      <xdr:rowOff>46990</xdr:rowOff>
    </xdr:from>
    <xdr:to>
      <xdr:col>3</xdr:col>
      <xdr:colOff>2009140</xdr:colOff>
      <xdr:row>8</xdr:row>
      <xdr:rowOff>1751330</xdr:rowOff>
    </xdr:to>
    <xdr:pic>
      <xdr:nvPicPr>
        <xdr:cNvPr id="5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1125" y="10751820"/>
          <a:ext cx="1798320" cy="170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12</xdr:row>
      <xdr:rowOff>254000</xdr:rowOff>
    </xdr:from>
    <xdr:to>
      <xdr:col>3</xdr:col>
      <xdr:colOff>1946275</xdr:colOff>
      <xdr:row>12</xdr:row>
      <xdr:rowOff>1482090</xdr:rowOff>
    </xdr:to>
    <xdr:pic>
      <xdr:nvPicPr>
        <xdr:cNvPr id="62" name="图片 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88260" y="17117695"/>
          <a:ext cx="1798320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15</xdr:row>
      <xdr:rowOff>346710</xdr:rowOff>
    </xdr:from>
    <xdr:to>
      <xdr:col>3</xdr:col>
      <xdr:colOff>1946275</xdr:colOff>
      <xdr:row>15</xdr:row>
      <xdr:rowOff>1912620</xdr:rowOff>
    </xdr:to>
    <xdr:pic>
      <xdr:nvPicPr>
        <xdr:cNvPr id="64" name="图片 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88260" y="22646005"/>
          <a:ext cx="1798320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169545</xdr:colOff>
      <xdr:row>11</xdr:row>
      <xdr:rowOff>276225</xdr:rowOff>
    </xdr:from>
    <xdr:to>
      <xdr:col>3</xdr:col>
      <xdr:colOff>1967865</xdr:colOff>
      <xdr:row>11</xdr:row>
      <xdr:rowOff>1687830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09850" y="15247620"/>
          <a:ext cx="1798320" cy="141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14</xdr:row>
      <xdr:rowOff>274955</xdr:rowOff>
    </xdr:from>
    <xdr:to>
      <xdr:col>3</xdr:col>
      <xdr:colOff>1864995</xdr:colOff>
      <xdr:row>14</xdr:row>
      <xdr:rowOff>1664335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06980" y="20796250"/>
          <a:ext cx="1798320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</xdr:row>
      <xdr:rowOff>107315</xdr:rowOff>
    </xdr:from>
    <xdr:to>
      <xdr:col>3</xdr:col>
      <xdr:colOff>1837690</xdr:colOff>
      <xdr:row>16</xdr:row>
      <xdr:rowOff>2030730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42235" y="24514175"/>
          <a:ext cx="1635760" cy="192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124460</xdr:colOff>
      <xdr:row>17</xdr:row>
      <xdr:rowOff>208280</xdr:rowOff>
    </xdr:from>
    <xdr:to>
      <xdr:col>3</xdr:col>
      <xdr:colOff>1922780</xdr:colOff>
      <xdr:row>17</xdr:row>
      <xdr:rowOff>1714500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64765" y="26722705"/>
          <a:ext cx="1798320" cy="150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164465</xdr:colOff>
      <xdr:row>18</xdr:row>
      <xdr:rowOff>260350</xdr:rowOff>
    </xdr:from>
    <xdr:to>
      <xdr:col>3</xdr:col>
      <xdr:colOff>1962785</xdr:colOff>
      <xdr:row>18</xdr:row>
      <xdr:rowOff>1668780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04770" y="28628975"/>
          <a:ext cx="1798320" cy="140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22</xdr:row>
      <xdr:rowOff>318770</xdr:rowOff>
    </xdr:from>
    <xdr:to>
      <xdr:col>3</xdr:col>
      <xdr:colOff>1951355</xdr:colOff>
      <xdr:row>22</xdr:row>
      <xdr:rowOff>1115695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593340" y="35278060"/>
          <a:ext cx="179832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13</xdr:row>
      <xdr:rowOff>111125</xdr:rowOff>
    </xdr:from>
    <xdr:to>
      <xdr:col>3</xdr:col>
      <xdr:colOff>1940560</xdr:colOff>
      <xdr:row>13</xdr:row>
      <xdr:rowOff>1748155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82545" y="18702020"/>
          <a:ext cx="1798320" cy="163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176893</xdr:colOff>
      <xdr:row>3</xdr:row>
      <xdr:rowOff>544286</xdr:rowOff>
    </xdr:from>
    <xdr:to>
      <xdr:col>3</xdr:col>
      <xdr:colOff>1922607</xdr:colOff>
      <xdr:row>3</xdr:row>
      <xdr:rowOff>1932215</xdr:rowOff>
    </xdr:to>
    <xdr:pic>
      <xdr:nvPicPr>
        <xdr:cNvPr id="5" name="图片 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616835" y="1787525"/>
          <a:ext cx="1745615" cy="1387475"/>
        </a:xfrm>
        <a:prstGeom prst="rect">
          <a:avLst/>
        </a:prstGeom>
      </xdr:spPr>
    </xdr:pic>
    <xdr:clientData/>
  </xdr:twoCellAnchor>
  <xdr:twoCellAnchor editAs="oneCell">
    <xdr:from>
      <xdr:col>3</xdr:col>
      <xdr:colOff>243205</xdr:colOff>
      <xdr:row>4</xdr:row>
      <xdr:rowOff>203835</xdr:rowOff>
    </xdr:from>
    <xdr:to>
      <xdr:col>3</xdr:col>
      <xdr:colOff>1862453</xdr:colOff>
      <xdr:row>4</xdr:row>
      <xdr:rowOff>1555702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83510" y="3860165"/>
          <a:ext cx="1618615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226695</xdr:colOff>
      <xdr:row>5</xdr:row>
      <xdr:rowOff>200025</xdr:rowOff>
    </xdr:from>
    <xdr:to>
      <xdr:col>3</xdr:col>
      <xdr:colOff>1927588</xdr:colOff>
      <xdr:row>5</xdr:row>
      <xdr:rowOff>1343657</xdr:rowOff>
    </xdr:to>
    <xdr:pic>
      <xdr:nvPicPr>
        <xdr:cNvPr id="23" name="图片 2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67000" y="5697855"/>
          <a:ext cx="170053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168275</xdr:colOff>
      <xdr:row>6</xdr:row>
      <xdr:rowOff>130810</xdr:rowOff>
    </xdr:from>
    <xdr:to>
      <xdr:col>3</xdr:col>
      <xdr:colOff>2046060</xdr:colOff>
      <xdr:row>6</xdr:row>
      <xdr:rowOff>1748149</xdr:rowOff>
    </xdr:to>
    <xdr:pic>
      <xdr:nvPicPr>
        <xdr:cNvPr id="24" name="图片 2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608580" y="7139940"/>
          <a:ext cx="1877695" cy="161671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7</xdr:row>
      <xdr:rowOff>169545</xdr:rowOff>
    </xdr:from>
    <xdr:to>
      <xdr:col>3</xdr:col>
      <xdr:colOff>1855409</xdr:colOff>
      <xdr:row>7</xdr:row>
      <xdr:rowOff>1462903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01265" y="9236075"/>
          <a:ext cx="1793875" cy="1292860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</xdr:colOff>
      <xdr:row>20</xdr:row>
      <xdr:rowOff>979170</xdr:rowOff>
    </xdr:from>
    <xdr:to>
      <xdr:col>3</xdr:col>
      <xdr:colOff>2006806</xdr:colOff>
      <xdr:row>20</xdr:row>
      <xdr:rowOff>1754777</xdr:rowOff>
    </xdr:to>
    <xdr:pic>
      <xdr:nvPicPr>
        <xdr:cNvPr id="29" name="图片 2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533650" y="31671260"/>
          <a:ext cx="1913255" cy="775335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</xdr:colOff>
      <xdr:row>21</xdr:row>
      <xdr:rowOff>88900</xdr:rowOff>
    </xdr:from>
    <xdr:to>
      <xdr:col>3</xdr:col>
      <xdr:colOff>1935764</xdr:colOff>
      <xdr:row>21</xdr:row>
      <xdr:rowOff>1840685</xdr:rowOff>
    </xdr:to>
    <xdr:pic>
      <xdr:nvPicPr>
        <xdr:cNvPr id="30" name="图片 2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567940" y="33105090"/>
          <a:ext cx="1807845" cy="1751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126365</xdr:colOff>
      <xdr:row>6</xdr:row>
      <xdr:rowOff>168910</xdr:rowOff>
    </xdr:from>
    <xdr:to>
      <xdr:col>3</xdr:col>
      <xdr:colOff>2094865</xdr:colOff>
      <xdr:row>6</xdr:row>
      <xdr:rowOff>1263650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0300" y="9819005"/>
          <a:ext cx="1968500" cy="1094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</xdr:row>
      <xdr:rowOff>205740</xdr:rowOff>
    </xdr:from>
    <xdr:to>
      <xdr:col>3</xdr:col>
      <xdr:colOff>1964055</xdr:colOff>
      <xdr:row>7</xdr:row>
      <xdr:rowOff>1503680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8075" y="11252835"/>
          <a:ext cx="185991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111125</xdr:colOff>
      <xdr:row>11</xdr:row>
      <xdr:rowOff>226695</xdr:rowOff>
    </xdr:from>
    <xdr:to>
      <xdr:col>3</xdr:col>
      <xdr:colOff>2106930</xdr:colOff>
      <xdr:row>11</xdr:row>
      <xdr:rowOff>1377315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5060" y="18474690"/>
          <a:ext cx="199580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138430</xdr:colOff>
      <xdr:row>14</xdr:row>
      <xdr:rowOff>182880</xdr:rowOff>
    </xdr:from>
    <xdr:to>
      <xdr:col>3</xdr:col>
      <xdr:colOff>2106930</xdr:colOff>
      <xdr:row>14</xdr:row>
      <xdr:rowOff>1483995</xdr:rowOff>
    </xdr:to>
    <xdr:pic>
      <xdr:nvPicPr>
        <xdr:cNvPr id="31" name="图片 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12365" y="22711410"/>
          <a:ext cx="196850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</xdr:row>
      <xdr:rowOff>575945</xdr:rowOff>
    </xdr:from>
    <xdr:to>
      <xdr:col>3</xdr:col>
      <xdr:colOff>2095500</xdr:colOff>
      <xdr:row>27</xdr:row>
      <xdr:rowOff>2317115</xdr:rowOff>
    </xdr:to>
    <xdr:pic>
      <xdr:nvPicPr>
        <xdr:cNvPr id="62" name="图片 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86965" y="43016805"/>
          <a:ext cx="1982470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94615</xdr:colOff>
      <xdr:row>28</xdr:row>
      <xdr:rowOff>364490</xdr:rowOff>
    </xdr:from>
    <xdr:to>
      <xdr:col>3</xdr:col>
      <xdr:colOff>2035810</xdr:colOff>
      <xdr:row>28</xdr:row>
      <xdr:rowOff>1626870</xdr:rowOff>
    </xdr:to>
    <xdr:pic>
      <xdr:nvPicPr>
        <xdr:cNvPr id="67" name="图片 6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68550" y="45956220"/>
          <a:ext cx="1941195" cy="1262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222250</xdr:colOff>
      <xdr:row>10</xdr:row>
      <xdr:rowOff>83185</xdr:rowOff>
    </xdr:from>
    <xdr:to>
      <xdr:col>3</xdr:col>
      <xdr:colOff>2020570</xdr:colOff>
      <xdr:row>10</xdr:row>
      <xdr:rowOff>1787525</xdr:rowOff>
    </xdr:to>
    <xdr:pic>
      <xdr:nvPicPr>
        <xdr:cNvPr id="53" name="图片 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96185" y="16451580"/>
          <a:ext cx="1798320" cy="170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15</xdr:row>
      <xdr:rowOff>87630</xdr:rowOff>
    </xdr:from>
    <xdr:to>
      <xdr:col>3</xdr:col>
      <xdr:colOff>1864360</xdr:colOff>
      <xdr:row>15</xdr:row>
      <xdr:rowOff>1482725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39975" y="24152860"/>
          <a:ext cx="1798320" cy="139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143510</xdr:colOff>
      <xdr:row>16</xdr:row>
      <xdr:rowOff>131445</xdr:rowOff>
    </xdr:from>
    <xdr:to>
      <xdr:col>3</xdr:col>
      <xdr:colOff>1941830</xdr:colOff>
      <xdr:row>16</xdr:row>
      <xdr:rowOff>1419860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17445" y="25822275"/>
          <a:ext cx="179832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106680</xdr:colOff>
      <xdr:row>19</xdr:row>
      <xdr:rowOff>216535</xdr:rowOff>
    </xdr:from>
    <xdr:to>
      <xdr:col>3</xdr:col>
      <xdr:colOff>1905000</xdr:colOff>
      <xdr:row>19</xdr:row>
      <xdr:rowOff>1595120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80615" y="30365065"/>
          <a:ext cx="1798320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20</xdr:row>
      <xdr:rowOff>101600</xdr:rowOff>
    </xdr:from>
    <xdr:to>
      <xdr:col>3</xdr:col>
      <xdr:colOff>1983105</xdr:colOff>
      <xdr:row>20</xdr:row>
      <xdr:rowOff>1352550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58720" y="32002730"/>
          <a:ext cx="179832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88265</xdr:colOff>
      <xdr:row>24</xdr:row>
      <xdr:rowOff>317500</xdr:rowOff>
    </xdr:from>
    <xdr:to>
      <xdr:col>3</xdr:col>
      <xdr:colOff>1886585</xdr:colOff>
      <xdr:row>24</xdr:row>
      <xdr:rowOff>916940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62200" y="38809295"/>
          <a:ext cx="179832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122466</xdr:colOff>
      <xdr:row>3</xdr:row>
      <xdr:rowOff>816429</xdr:rowOff>
    </xdr:from>
    <xdr:to>
      <xdr:col>3</xdr:col>
      <xdr:colOff>1932216</xdr:colOff>
      <xdr:row>3</xdr:row>
      <xdr:rowOff>2106300</xdr:rowOff>
    </xdr:to>
    <xdr:pic>
      <xdr:nvPicPr>
        <xdr:cNvPr id="5" name="图片 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95855" y="2059305"/>
          <a:ext cx="1809750" cy="1290320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4</xdr:row>
      <xdr:rowOff>489858</xdr:rowOff>
    </xdr:from>
    <xdr:to>
      <xdr:col>3</xdr:col>
      <xdr:colOff>1850572</xdr:colOff>
      <xdr:row>4</xdr:row>
      <xdr:rowOff>1872378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50465" y="4031615"/>
          <a:ext cx="1673860" cy="138239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5</xdr:row>
      <xdr:rowOff>1524000</xdr:rowOff>
    </xdr:from>
    <xdr:to>
      <xdr:col>3</xdr:col>
      <xdr:colOff>2001567</xdr:colOff>
      <xdr:row>5</xdr:row>
      <xdr:rowOff>2776488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69185" y="7352030"/>
          <a:ext cx="1906270" cy="1252220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107950</xdr:colOff>
      <xdr:row>8</xdr:row>
      <xdr:rowOff>176530</xdr:rowOff>
    </xdr:from>
    <xdr:to>
      <xdr:col>3</xdr:col>
      <xdr:colOff>1958113</xdr:colOff>
      <xdr:row>8</xdr:row>
      <xdr:rowOff>1479949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81885" y="12836525"/>
          <a:ext cx="1849755" cy="130302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9</xdr:row>
      <xdr:rowOff>106680</xdr:rowOff>
    </xdr:from>
    <xdr:to>
      <xdr:col>3</xdr:col>
      <xdr:colOff>1919515</xdr:colOff>
      <xdr:row>9</xdr:row>
      <xdr:rowOff>1884139</xdr:rowOff>
    </xdr:to>
    <xdr:pic>
      <xdr:nvPicPr>
        <xdr:cNvPr id="32" name="图片 3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51735" y="14404975"/>
          <a:ext cx="1741170" cy="1777365"/>
        </a:xfrm>
        <a:prstGeom prst="rect">
          <a:avLst/>
        </a:prstGeom>
      </xdr:spPr>
    </xdr:pic>
    <xdr:clientData/>
  </xdr:twoCellAnchor>
  <xdr:twoCellAnchor editAs="oneCell">
    <xdr:from>
      <xdr:col>3</xdr:col>
      <xdr:colOff>122464</xdr:colOff>
      <xdr:row>13</xdr:row>
      <xdr:rowOff>870858</xdr:rowOff>
    </xdr:from>
    <xdr:to>
      <xdr:col>3</xdr:col>
      <xdr:colOff>1973036</xdr:colOff>
      <xdr:row>13</xdr:row>
      <xdr:rowOff>1762829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95855" y="21010245"/>
          <a:ext cx="1851025" cy="892175"/>
        </a:xfrm>
        <a:prstGeom prst="rect">
          <a:avLst/>
        </a:prstGeom>
      </xdr:spPr>
    </xdr:pic>
    <xdr:clientData/>
  </xdr:twoCellAnchor>
  <xdr:twoCellAnchor editAs="oneCell">
    <xdr:from>
      <xdr:col>3</xdr:col>
      <xdr:colOff>173990</xdr:colOff>
      <xdr:row>17</xdr:row>
      <xdr:rowOff>196850</xdr:rowOff>
    </xdr:from>
    <xdr:to>
      <xdr:col>3</xdr:col>
      <xdr:colOff>1956526</xdr:colOff>
      <xdr:row>17</xdr:row>
      <xdr:rowOff>1127579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47925" y="27398980"/>
          <a:ext cx="1782445" cy="9302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18</xdr:row>
      <xdr:rowOff>124460</xdr:rowOff>
    </xdr:from>
    <xdr:to>
      <xdr:col>3</xdr:col>
      <xdr:colOff>2022022</xdr:colOff>
      <xdr:row>18</xdr:row>
      <xdr:rowOff>1260399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50135" y="28837890"/>
          <a:ext cx="1945640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</xdr:colOff>
      <xdr:row>22</xdr:row>
      <xdr:rowOff>470535</xdr:rowOff>
    </xdr:from>
    <xdr:to>
      <xdr:col>3</xdr:col>
      <xdr:colOff>1922236</xdr:colOff>
      <xdr:row>22</xdr:row>
      <xdr:rowOff>1483175</xdr:rowOff>
    </xdr:to>
    <xdr:pic>
      <xdr:nvPicPr>
        <xdr:cNvPr id="37" name="图片 3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318385" y="34199830"/>
          <a:ext cx="1877695" cy="10121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23</xdr:row>
      <xdr:rowOff>843643</xdr:rowOff>
    </xdr:from>
    <xdr:to>
      <xdr:col>3</xdr:col>
      <xdr:colOff>1970756</xdr:colOff>
      <xdr:row>23</xdr:row>
      <xdr:rowOff>2335477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69185" y="36756975"/>
          <a:ext cx="1875155" cy="1491615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25</xdr:row>
      <xdr:rowOff>573405</xdr:rowOff>
    </xdr:from>
    <xdr:to>
      <xdr:col>3</xdr:col>
      <xdr:colOff>1911835</xdr:colOff>
      <xdr:row>25</xdr:row>
      <xdr:rowOff>1519941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27275" y="40360600"/>
          <a:ext cx="1858010" cy="94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zoomScale="130" zoomScaleNormal="130" workbookViewId="0">
      <selection activeCell="A1" sqref="A1:C13"/>
    </sheetView>
  </sheetViews>
  <sheetFormatPr defaultColWidth="9" defaultRowHeight="13.5" outlineLevelCol="7"/>
  <cols>
    <col min="1" max="1" width="34.5" style="76" customWidth="1"/>
    <col min="2" max="2" width="24.7166666666667" style="76" customWidth="1"/>
    <col min="3" max="3" width="9.13333333333333" style="76" customWidth="1"/>
    <col min="8" max="8" width="9.7" customWidth="1"/>
    <col min="10" max="10" width="10.375"/>
  </cols>
  <sheetData>
    <row r="1" ht="28" customHeight="1" spans="1:3">
      <c r="A1" s="77" t="s">
        <v>0</v>
      </c>
      <c r="B1" s="77"/>
      <c r="C1" s="77"/>
    </row>
    <row r="2" ht="30" customHeight="1" spans="1:8">
      <c r="A2" s="78" t="s">
        <v>1</v>
      </c>
      <c r="B2" s="78" t="s">
        <v>2</v>
      </c>
      <c r="C2" s="78" t="s">
        <v>3</v>
      </c>
      <c r="D2" s="2"/>
      <c r="E2" s="2"/>
      <c r="F2" s="2"/>
      <c r="G2" s="2"/>
      <c r="H2" s="3"/>
    </row>
    <row r="3" ht="21" customHeight="1" spans="1:3">
      <c r="A3" s="79" t="s">
        <v>4</v>
      </c>
      <c r="B3" s="80">
        <f>'C6 CCRC'!J52</f>
        <v>113291</v>
      </c>
      <c r="C3" s="81"/>
    </row>
    <row r="4" ht="21" customHeight="1" spans="1:3">
      <c r="A4" s="79" t="s">
        <v>5</v>
      </c>
      <c r="B4" s="80">
        <f>'C6 高层'!J29</f>
        <v>78555</v>
      </c>
      <c r="C4" s="81"/>
    </row>
    <row r="5" ht="21" customHeight="1" spans="1:3">
      <c r="A5" s="82" t="s">
        <v>6</v>
      </c>
      <c r="B5" s="83">
        <f>'C12'!J24</f>
        <v>37981</v>
      </c>
      <c r="C5" s="84"/>
    </row>
    <row r="6" ht="21" customHeight="1" spans="1:3">
      <c r="A6" s="79" t="s">
        <v>7</v>
      </c>
      <c r="B6" s="80">
        <f>'C13'!J30</f>
        <v>88860</v>
      </c>
      <c r="C6" s="85"/>
    </row>
    <row r="7" ht="21" customHeight="1" spans="1:3">
      <c r="A7" s="86" t="s">
        <v>8</v>
      </c>
      <c r="B7" s="80">
        <f>SUM(B3:B6)</f>
        <v>318687</v>
      </c>
      <c r="C7" s="87"/>
    </row>
    <row r="8" ht="19" customHeight="1" spans="1:3">
      <c r="A8" s="88" t="s">
        <v>9</v>
      </c>
      <c r="B8" s="89"/>
      <c r="C8" s="90"/>
    </row>
    <row r="9" ht="14" customHeight="1" spans="1:3">
      <c r="A9" s="91"/>
      <c r="B9" s="91"/>
      <c r="C9" s="91"/>
    </row>
    <row r="10" spans="1:3">
      <c r="A10" s="92"/>
      <c r="B10" s="92"/>
      <c r="C10" s="92"/>
    </row>
    <row r="11" spans="1:3">
      <c r="A11" s="92"/>
      <c r="B11" s="92"/>
      <c r="C11" s="92"/>
    </row>
    <row r="12" spans="1:3">
      <c r="A12" s="92"/>
      <c r="C12" s="92"/>
    </row>
    <row r="13" spans="1:3">
      <c r="A13" s="92"/>
      <c r="B13" s="92"/>
      <c r="C13" s="92"/>
    </row>
  </sheetData>
  <mergeCells count="2">
    <mergeCell ref="A1:C1"/>
    <mergeCell ref="A8:C8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4"/>
  <sheetViews>
    <sheetView zoomScale="80" zoomScaleNormal="80" workbookViewId="0">
      <pane ySplit="2" topLeftCell="A3" activePane="bottomLeft" state="frozen"/>
      <selection/>
      <selection pane="bottomLeft" activeCell="U5" sqref="U5"/>
    </sheetView>
  </sheetViews>
  <sheetFormatPr defaultColWidth="9" defaultRowHeight="13.5"/>
  <cols>
    <col min="1" max="1" width="6.71666666666667" style="2" customWidth="1"/>
    <col min="2" max="2" width="8.275" style="2" customWidth="1"/>
    <col min="3" max="3" width="20.375" style="3" customWidth="1"/>
    <col min="4" max="4" width="27.5" style="2" customWidth="1"/>
    <col min="5" max="5" width="16.0916666666667" style="3" customWidth="1"/>
    <col min="6" max="6" width="30.9333333333333" style="4" customWidth="1"/>
    <col min="7" max="7" width="8.75" style="5" customWidth="1"/>
    <col min="8" max="8" width="10.4666666666667" style="5" customWidth="1"/>
    <col min="9" max="9" width="11.5583333333333" style="2" customWidth="1"/>
    <col min="10" max="10" width="12.9666666666667" style="2" customWidth="1"/>
    <col min="11" max="11" width="12.3416666666667" style="2" customWidth="1"/>
    <col min="12" max="12" width="11.7583333333333" style="45" customWidth="1"/>
    <col min="13" max="13" width="9.83333333333333" style="6" customWidth="1"/>
    <col min="14" max="14" width="12.625" style="45"/>
    <col min="15" max="15" width="9" style="6"/>
    <col min="16" max="16" width="10.3083333333333" style="45" customWidth="1"/>
    <col min="17" max="17" width="9.375" style="6"/>
    <col min="18" max="18" width="9" style="45"/>
    <col min="19" max="19" width="9" style="6"/>
    <col min="20" max="20" width="9" style="45"/>
    <col min="21" max="21" width="9" style="6"/>
    <col min="22" max="22" width="9" style="2"/>
    <col min="23" max="23" width="13.7416666666667" style="2" customWidth="1"/>
    <col min="24" max="16384" width="9" style="2"/>
  </cols>
  <sheetData>
    <row r="1" ht="45" customHeight="1" spans="1:11">
      <c r="A1" s="7" t="s">
        <v>10</v>
      </c>
      <c r="B1" s="7"/>
      <c r="C1" s="8"/>
      <c r="D1" s="7"/>
      <c r="E1" s="8"/>
      <c r="F1" s="9"/>
      <c r="G1" s="10"/>
      <c r="H1" s="10"/>
      <c r="I1" s="7"/>
      <c r="J1" s="7"/>
      <c r="K1" s="7"/>
    </row>
    <row r="2" ht="33.95" customHeight="1" spans="1:21">
      <c r="A2" s="11" t="s">
        <v>11</v>
      </c>
      <c r="B2" s="11" t="s">
        <v>12</v>
      </c>
      <c r="C2" s="12" t="s">
        <v>13</v>
      </c>
      <c r="D2" s="11" t="s">
        <v>14</v>
      </c>
      <c r="E2" s="12" t="s">
        <v>15</v>
      </c>
      <c r="F2" s="13" t="s">
        <v>16</v>
      </c>
      <c r="G2" s="14" t="s">
        <v>17</v>
      </c>
      <c r="H2" s="14" t="s">
        <v>18</v>
      </c>
      <c r="I2" s="11" t="s">
        <v>19</v>
      </c>
      <c r="J2" s="11" t="s">
        <v>20</v>
      </c>
      <c r="K2" s="11" t="s">
        <v>3</v>
      </c>
      <c r="M2" s="45"/>
      <c r="O2" s="45"/>
      <c r="Q2" s="45"/>
      <c r="S2" s="45"/>
      <c r="U2" s="45"/>
    </row>
    <row r="3" s="1" customFormat="1" ht="30.95" customHeight="1" spans="1:21">
      <c r="A3" s="15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29"/>
      <c r="L3" s="67"/>
      <c r="M3" s="6"/>
      <c r="N3" s="45"/>
      <c r="O3" s="6"/>
      <c r="P3" s="45"/>
      <c r="Q3" s="6"/>
      <c r="R3" s="67"/>
      <c r="S3" s="30"/>
      <c r="T3" s="67"/>
      <c r="U3" s="30"/>
    </row>
    <row r="4" s="1" customFormat="1" ht="246" customHeight="1" spans="1:21">
      <c r="A4" s="60">
        <v>1</v>
      </c>
      <c r="B4" s="17" t="s">
        <v>22</v>
      </c>
      <c r="C4" s="18" t="s">
        <v>23</v>
      </c>
      <c r="D4" s="17"/>
      <c r="E4" s="18" t="s">
        <v>24</v>
      </c>
      <c r="F4" s="19" t="s">
        <v>25</v>
      </c>
      <c r="G4" s="18">
        <v>1</v>
      </c>
      <c r="H4" s="18" t="s">
        <v>26</v>
      </c>
      <c r="I4" s="31">
        <v>3000</v>
      </c>
      <c r="J4" s="17">
        <f t="shared" ref="J4:J11" si="0">G4*I4</f>
        <v>3000</v>
      </c>
      <c r="K4" s="21" t="s">
        <v>27</v>
      </c>
      <c r="L4" s="68"/>
      <c r="M4" s="33"/>
      <c r="N4" s="68"/>
      <c r="O4" s="33"/>
      <c r="P4" s="68"/>
      <c r="Q4" s="33"/>
      <c r="R4" s="68"/>
      <c r="S4" s="30"/>
      <c r="T4" s="75"/>
      <c r="U4" s="30"/>
    </row>
    <row r="5" s="1" customFormat="1" ht="176" customHeight="1" spans="1:21">
      <c r="A5" s="60">
        <v>2</v>
      </c>
      <c r="B5" s="17" t="s">
        <v>28</v>
      </c>
      <c r="C5" s="18" t="s">
        <v>29</v>
      </c>
      <c r="D5" s="17"/>
      <c r="E5" s="18" t="s">
        <v>30</v>
      </c>
      <c r="F5" s="19" t="s">
        <v>31</v>
      </c>
      <c r="G5" s="18">
        <v>1</v>
      </c>
      <c r="H5" s="18" t="s">
        <v>26</v>
      </c>
      <c r="I5" s="31">
        <v>3500</v>
      </c>
      <c r="J5" s="17">
        <f t="shared" si="0"/>
        <v>3500</v>
      </c>
      <c r="K5" s="21"/>
      <c r="L5" s="68"/>
      <c r="M5" s="33"/>
      <c r="N5" s="68"/>
      <c r="O5" s="33"/>
      <c r="P5" s="68"/>
      <c r="Q5" s="33"/>
      <c r="R5" s="68"/>
      <c r="S5" s="30"/>
      <c r="T5" s="68"/>
      <c r="U5" s="30"/>
    </row>
    <row r="6" s="1" customFormat="1" ht="165" customHeight="1" spans="1:21">
      <c r="A6" s="60">
        <v>3</v>
      </c>
      <c r="B6" s="17" t="s">
        <v>32</v>
      </c>
      <c r="C6" s="18" t="s">
        <v>33</v>
      </c>
      <c r="D6" s="17"/>
      <c r="E6" s="18" t="s">
        <v>34</v>
      </c>
      <c r="F6" s="19" t="s">
        <v>35</v>
      </c>
      <c r="G6" s="18">
        <f>10-7</f>
        <v>3</v>
      </c>
      <c r="H6" s="18" t="s">
        <v>26</v>
      </c>
      <c r="I6" s="31">
        <v>3500</v>
      </c>
      <c r="J6" s="17">
        <f t="shared" si="0"/>
        <v>10500</v>
      </c>
      <c r="K6" s="21"/>
      <c r="L6" s="68"/>
      <c r="M6" s="33"/>
      <c r="N6" s="68"/>
      <c r="O6" s="33"/>
      <c r="P6" s="68"/>
      <c r="Q6" s="33"/>
      <c r="R6" s="68"/>
      <c r="S6" s="30"/>
      <c r="T6" s="68"/>
      <c r="U6" s="30"/>
    </row>
    <row r="7" s="1" customFormat="1" ht="119" customHeight="1" spans="1:21">
      <c r="A7" s="60">
        <v>4</v>
      </c>
      <c r="B7" s="17" t="s">
        <v>36</v>
      </c>
      <c r="C7" s="18" t="s">
        <v>37</v>
      </c>
      <c r="D7" s="17"/>
      <c r="E7" s="18" t="s">
        <v>38</v>
      </c>
      <c r="F7" s="19" t="s">
        <v>39</v>
      </c>
      <c r="G7" s="18">
        <v>2</v>
      </c>
      <c r="H7" s="18" t="s">
        <v>26</v>
      </c>
      <c r="I7" s="31">
        <v>40</v>
      </c>
      <c r="J7" s="17">
        <f t="shared" si="0"/>
        <v>80</v>
      </c>
      <c r="K7" s="69"/>
      <c r="L7" s="68"/>
      <c r="M7" s="33"/>
      <c r="N7" s="68"/>
      <c r="O7" s="33"/>
      <c r="P7" s="68"/>
      <c r="Q7" s="33"/>
      <c r="R7" s="68"/>
      <c r="S7" s="30"/>
      <c r="T7" s="68"/>
      <c r="U7" s="30"/>
    </row>
    <row r="8" s="1" customFormat="1" ht="129" customHeight="1" spans="1:21">
      <c r="A8" s="60">
        <v>5</v>
      </c>
      <c r="B8" s="17" t="s">
        <v>40</v>
      </c>
      <c r="C8" s="18" t="s">
        <v>41</v>
      </c>
      <c r="D8" s="17"/>
      <c r="E8" s="18" t="s">
        <v>42</v>
      </c>
      <c r="F8" s="19" t="s">
        <v>43</v>
      </c>
      <c r="G8" s="18">
        <f>8-3</f>
        <v>5</v>
      </c>
      <c r="H8" s="18" t="s">
        <v>26</v>
      </c>
      <c r="I8" s="31">
        <v>330</v>
      </c>
      <c r="J8" s="17">
        <f t="shared" si="0"/>
        <v>1650</v>
      </c>
      <c r="K8" s="69" t="s">
        <v>44</v>
      </c>
      <c r="L8" s="70"/>
      <c r="M8" s="33"/>
      <c r="N8" s="68"/>
      <c r="O8" s="33"/>
      <c r="P8" s="70"/>
      <c r="Q8" s="33"/>
      <c r="R8" s="68"/>
      <c r="S8" s="30"/>
      <c r="T8" s="70"/>
      <c r="U8" s="30"/>
    </row>
    <row r="9" s="1" customFormat="1" ht="148" customHeight="1" spans="1:21">
      <c r="A9" s="60">
        <v>6</v>
      </c>
      <c r="B9" s="17" t="s">
        <v>45</v>
      </c>
      <c r="C9" s="18" t="s">
        <v>46</v>
      </c>
      <c r="D9" s="17"/>
      <c r="E9" s="18" t="s">
        <v>47</v>
      </c>
      <c r="F9" s="19" t="s">
        <v>48</v>
      </c>
      <c r="G9" s="18">
        <f>32-16</f>
        <v>16</v>
      </c>
      <c r="H9" s="18" t="s">
        <v>26</v>
      </c>
      <c r="I9" s="31">
        <v>40</v>
      </c>
      <c r="J9" s="17">
        <f t="shared" si="0"/>
        <v>640</v>
      </c>
      <c r="K9" s="69"/>
      <c r="L9" s="70" t="s">
        <v>49</v>
      </c>
      <c r="M9" s="33"/>
      <c r="N9" s="68"/>
      <c r="O9" s="33"/>
      <c r="P9" s="70"/>
      <c r="Q9" s="33"/>
      <c r="R9" s="68"/>
      <c r="S9" s="30"/>
      <c r="T9" s="70"/>
      <c r="U9" s="30"/>
    </row>
    <row r="10" s="1" customFormat="1" ht="134" customHeight="1" spans="1:21">
      <c r="A10" s="60">
        <v>7</v>
      </c>
      <c r="B10" s="17" t="s">
        <v>50</v>
      </c>
      <c r="C10" s="18" t="s">
        <v>51</v>
      </c>
      <c r="D10" s="17"/>
      <c r="E10" s="18" t="s">
        <v>47</v>
      </c>
      <c r="F10" s="19" t="s">
        <v>52</v>
      </c>
      <c r="G10" s="18">
        <f>30-20</f>
        <v>10</v>
      </c>
      <c r="H10" s="18" t="s">
        <v>26</v>
      </c>
      <c r="I10" s="31">
        <v>35</v>
      </c>
      <c r="J10" s="17">
        <f t="shared" si="0"/>
        <v>350</v>
      </c>
      <c r="K10" s="69"/>
      <c r="L10" s="70"/>
      <c r="M10" s="33"/>
      <c r="N10" s="68"/>
      <c r="O10" s="33"/>
      <c r="P10" s="70"/>
      <c r="Q10" s="33"/>
      <c r="R10" s="68"/>
      <c r="S10" s="30"/>
      <c r="T10" s="70"/>
      <c r="U10" s="30"/>
    </row>
    <row r="11" s="1" customFormat="1" ht="138" customHeight="1" spans="1:21">
      <c r="A11" s="60">
        <v>8</v>
      </c>
      <c r="B11" s="17" t="s">
        <v>53</v>
      </c>
      <c r="C11" s="18" t="s">
        <v>54</v>
      </c>
      <c r="D11" s="17"/>
      <c r="E11" s="18" t="s">
        <v>55</v>
      </c>
      <c r="F11" s="20" t="s">
        <v>56</v>
      </c>
      <c r="G11" s="18">
        <v>12</v>
      </c>
      <c r="H11" s="18" t="s">
        <v>26</v>
      </c>
      <c r="I11" s="31">
        <v>40</v>
      </c>
      <c r="J11" s="17">
        <f t="shared" si="0"/>
        <v>480</v>
      </c>
      <c r="K11" s="69"/>
      <c r="L11" s="70"/>
      <c r="M11" s="33"/>
      <c r="N11" s="68"/>
      <c r="O11" s="33"/>
      <c r="P11" s="70"/>
      <c r="Q11" s="33"/>
      <c r="R11" s="68"/>
      <c r="S11" s="30"/>
      <c r="T11" s="70"/>
      <c r="U11" s="30"/>
    </row>
    <row r="12" s="1" customFormat="1" ht="30.95" customHeight="1" spans="1:21">
      <c r="A12" s="15" t="s">
        <v>57</v>
      </c>
      <c r="B12" s="16"/>
      <c r="C12" s="16"/>
      <c r="D12" s="16"/>
      <c r="E12" s="16"/>
      <c r="F12" s="16"/>
      <c r="G12" s="16"/>
      <c r="H12" s="16"/>
      <c r="I12" s="16"/>
      <c r="J12" s="16"/>
      <c r="K12" s="29"/>
      <c r="L12" s="67"/>
      <c r="M12" s="6"/>
      <c r="N12" s="45"/>
      <c r="O12" s="33"/>
      <c r="P12" s="45"/>
      <c r="Q12" s="33"/>
      <c r="R12" s="67"/>
      <c r="S12" s="30"/>
      <c r="T12" s="67"/>
      <c r="U12" s="30"/>
    </row>
    <row r="13" s="1" customFormat="1" ht="167" customHeight="1" spans="1:21">
      <c r="A13" s="60">
        <v>9</v>
      </c>
      <c r="B13" s="17" t="s">
        <v>58</v>
      </c>
      <c r="C13" s="18" t="s">
        <v>59</v>
      </c>
      <c r="D13" s="17"/>
      <c r="E13" s="18" t="s">
        <v>60</v>
      </c>
      <c r="F13" s="20" t="s">
        <v>61</v>
      </c>
      <c r="G13" s="18">
        <v>16</v>
      </c>
      <c r="H13" s="18" t="s">
        <v>26</v>
      </c>
      <c r="I13" s="31">
        <v>1400</v>
      </c>
      <c r="J13" s="17">
        <f t="shared" ref="J13:J16" si="1">G13*I13</f>
        <v>22400</v>
      </c>
      <c r="K13" s="37"/>
      <c r="L13" s="70" t="s">
        <v>62</v>
      </c>
      <c r="M13" s="33"/>
      <c r="N13" s="68"/>
      <c r="O13" s="33"/>
      <c r="P13" s="70"/>
      <c r="Q13" s="33"/>
      <c r="R13" s="68"/>
      <c r="S13" s="30"/>
      <c r="T13" s="70"/>
      <c r="U13" s="30"/>
    </row>
    <row r="14" s="1" customFormat="1" ht="189.95" customHeight="1" spans="1:21">
      <c r="A14" s="60">
        <v>10</v>
      </c>
      <c r="B14" s="17" t="s">
        <v>63</v>
      </c>
      <c r="C14" s="18" t="s">
        <v>64</v>
      </c>
      <c r="D14" s="17"/>
      <c r="E14" s="18" t="s">
        <v>65</v>
      </c>
      <c r="F14" s="20" t="s">
        <v>66</v>
      </c>
      <c r="G14" s="18">
        <v>8</v>
      </c>
      <c r="H14" s="18" t="s">
        <v>26</v>
      </c>
      <c r="I14" s="31">
        <v>240</v>
      </c>
      <c r="J14" s="17">
        <f t="shared" si="1"/>
        <v>1920</v>
      </c>
      <c r="K14" s="37"/>
      <c r="L14" s="70"/>
      <c r="M14" s="33"/>
      <c r="N14" s="68"/>
      <c r="O14" s="33"/>
      <c r="P14" s="70"/>
      <c r="Q14" s="33"/>
      <c r="R14" s="68"/>
      <c r="S14" s="30"/>
      <c r="T14" s="70"/>
      <c r="U14" s="30"/>
    </row>
    <row r="15" s="1" customFormat="1" ht="151" customHeight="1" spans="1:21">
      <c r="A15" s="60">
        <v>11</v>
      </c>
      <c r="B15" s="17" t="s">
        <v>67</v>
      </c>
      <c r="C15" s="18" t="s">
        <v>68</v>
      </c>
      <c r="D15" s="17"/>
      <c r="E15" s="18" t="s">
        <v>69</v>
      </c>
      <c r="F15" s="20" t="s">
        <v>70</v>
      </c>
      <c r="G15" s="18">
        <v>57</v>
      </c>
      <c r="H15" s="18" t="s">
        <v>26</v>
      </c>
      <c r="I15" s="31">
        <v>80</v>
      </c>
      <c r="J15" s="17">
        <f t="shared" si="1"/>
        <v>4560</v>
      </c>
      <c r="K15" s="37"/>
      <c r="L15" s="70"/>
      <c r="M15" s="33"/>
      <c r="N15" s="68"/>
      <c r="O15" s="33"/>
      <c r="P15" s="70"/>
      <c r="Q15" s="33"/>
      <c r="R15" s="68"/>
      <c r="S15" s="30"/>
      <c r="T15" s="70"/>
      <c r="U15" s="30"/>
    </row>
    <row r="16" s="1" customFormat="1" ht="107" customHeight="1" spans="1:21">
      <c r="A16" s="60">
        <v>12</v>
      </c>
      <c r="B16" s="17" t="s">
        <v>71</v>
      </c>
      <c r="C16" s="18" t="s">
        <v>72</v>
      </c>
      <c r="D16" s="17"/>
      <c r="E16" s="18" t="s">
        <v>73</v>
      </c>
      <c r="F16" s="20" t="s">
        <v>74</v>
      </c>
      <c r="G16" s="18">
        <v>323</v>
      </c>
      <c r="H16" s="18" t="s">
        <v>26</v>
      </c>
      <c r="I16" s="31">
        <v>18</v>
      </c>
      <c r="J16" s="17">
        <f t="shared" si="1"/>
        <v>5814</v>
      </c>
      <c r="K16" s="37"/>
      <c r="L16" s="70"/>
      <c r="M16" s="33"/>
      <c r="N16" s="68"/>
      <c r="O16" s="33"/>
      <c r="P16" s="70"/>
      <c r="Q16" s="33"/>
      <c r="R16" s="68"/>
      <c r="S16" s="30"/>
      <c r="T16" s="70"/>
      <c r="U16" s="30"/>
    </row>
    <row r="17" s="1" customFormat="1" ht="182" customHeight="1" spans="1:21">
      <c r="A17" s="60">
        <v>13</v>
      </c>
      <c r="B17" s="17" t="s">
        <v>75</v>
      </c>
      <c r="C17" s="18" t="s">
        <v>76</v>
      </c>
      <c r="D17" s="17"/>
      <c r="E17" s="18" t="s">
        <v>77</v>
      </c>
      <c r="F17" s="20" t="s">
        <v>78</v>
      </c>
      <c r="G17" s="18">
        <v>7</v>
      </c>
      <c r="H17" s="18" t="s">
        <v>26</v>
      </c>
      <c r="I17" s="31">
        <v>700</v>
      </c>
      <c r="J17" s="17">
        <f t="shared" ref="J17:J23" si="2">G17*I17</f>
        <v>4900</v>
      </c>
      <c r="K17" s="37"/>
      <c r="L17" s="70"/>
      <c r="M17" s="33"/>
      <c r="N17" s="68"/>
      <c r="O17" s="33"/>
      <c r="P17" s="70"/>
      <c r="Q17" s="33"/>
      <c r="R17" s="68"/>
      <c r="S17" s="30"/>
      <c r="T17" s="70"/>
      <c r="U17" s="30"/>
    </row>
    <row r="18" s="1" customFormat="1" ht="141" customHeight="1" spans="1:21">
      <c r="A18" s="60">
        <v>14</v>
      </c>
      <c r="B18" s="17" t="s">
        <v>79</v>
      </c>
      <c r="C18" s="18" t="s">
        <v>80</v>
      </c>
      <c r="D18" s="17"/>
      <c r="E18" s="18" t="s">
        <v>81</v>
      </c>
      <c r="F18" s="20" t="s">
        <v>82</v>
      </c>
      <c r="G18" s="18">
        <v>62</v>
      </c>
      <c r="H18" s="18" t="s">
        <v>26</v>
      </c>
      <c r="I18" s="31">
        <v>70</v>
      </c>
      <c r="J18" s="17">
        <f t="shared" si="2"/>
        <v>4340</v>
      </c>
      <c r="K18" s="37"/>
      <c r="L18" s="70"/>
      <c r="M18" s="33"/>
      <c r="N18" s="68"/>
      <c r="O18" s="33"/>
      <c r="P18" s="70"/>
      <c r="Q18" s="33"/>
      <c r="R18" s="68"/>
      <c r="S18" s="30"/>
      <c r="T18" s="70"/>
      <c r="U18" s="30"/>
    </row>
    <row r="19" s="1" customFormat="1" ht="189.95" customHeight="1" spans="1:21">
      <c r="A19" s="60">
        <v>15</v>
      </c>
      <c r="B19" s="17" t="s">
        <v>83</v>
      </c>
      <c r="C19" s="18" t="s">
        <v>84</v>
      </c>
      <c r="D19" s="17"/>
      <c r="E19" s="18" t="s">
        <v>85</v>
      </c>
      <c r="F19" s="20" t="s">
        <v>86</v>
      </c>
      <c r="G19" s="18">
        <v>7</v>
      </c>
      <c r="H19" s="18" t="s">
        <v>87</v>
      </c>
      <c r="I19" s="31">
        <v>900</v>
      </c>
      <c r="J19" s="17">
        <f t="shared" si="2"/>
        <v>6300</v>
      </c>
      <c r="K19" s="69"/>
      <c r="L19" s="70"/>
      <c r="M19" s="33"/>
      <c r="N19" s="68"/>
      <c r="O19" s="33"/>
      <c r="P19" s="70"/>
      <c r="Q19" s="33"/>
      <c r="R19" s="68"/>
      <c r="S19" s="30"/>
      <c r="T19" s="70"/>
      <c r="U19" s="30"/>
    </row>
    <row r="20" s="1" customFormat="1" ht="154" customHeight="1" spans="1:21">
      <c r="A20" s="60">
        <v>16</v>
      </c>
      <c r="B20" s="17" t="s">
        <v>88</v>
      </c>
      <c r="C20" s="18" t="s">
        <v>89</v>
      </c>
      <c r="D20" s="17"/>
      <c r="E20" s="18" t="s">
        <v>90</v>
      </c>
      <c r="F20" s="20" t="s">
        <v>91</v>
      </c>
      <c r="G20" s="18">
        <v>41</v>
      </c>
      <c r="H20" s="18" t="s">
        <v>26</v>
      </c>
      <c r="I20" s="31">
        <v>20</v>
      </c>
      <c r="J20" s="17">
        <f t="shared" si="2"/>
        <v>820</v>
      </c>
      <c r="K20" s="71"/>
      <c r="L20" s="70"/>
      <c r="M20" s="33"/>
      <c r="N20" s="68"/>
      <c r="O20" s="33"/>
      <c r="P20" s="70"/>
      <c r="Q20" s="33"/>
      <c r="R20" s="68"/>
      <c r="S20" s="30"/>
      <c r="T20" s="70"/>
      <c r="U20" s="30"/>
    </row>
    <row r="21" s="1" customFormat="1" ht="147" customHeight="1" spans="1:21">
      <c r="A21" s="60">
        <v>17</v>
      </c>
      <c r="B21" s="17" t="s">
        <v>92</v>
      </c>
      <c r="C21" s="18" t="s">
        <v>93</v>
      </c>
      <c r="D21" s="17"/>
      <c r="E21" s="18" t="s">
        <v>94</v>
      </c>
      <c r="F21" s="20" t="s">
        <v>95</v>
      </c>
      <c r="G21" s="18">
        <v>56</v>
      </c>
      <c r="H21" s="18" t="s">
        <v>26</v>
      </c>
      <c r="I21" s="31">
        <v>20</v>
      </c>
      <c r="J21" s="17">
        <f t="shared" si="2"/>
        <v>1120</v>
      </c>
      <c r="K21" s="69"/>
      <c r="L21" s="70"/>
      <c r="M21" s="33"/>
      <c r="N21" s="68"/>
      <c r="O21" s="33"/>
      <c r="P21" s="70"/>
      <c r="Q21" s="33"/>
      <c r="R21" s="68"/>
      <c r="S21" s="30"/>
      <c r="T21" s="70"/>
      <c r="U21" s="30"/>
    </row>
    <row r="22" s="1" customFormat="1" ht="151" customHeight="1" spans="1:21">
      <c r="A22" s="60">
        <v>18</v>
      </c>
      <c r="B22" s="17" t="s">
        <v>96</v>
      </c>
      <c r="C22" s="18" t="s">
        <v>97</v>
      </c>
      <c r="D22" s="17"/>
      <c r="E22" s="18" t="s">
        <v>98</v>
      </c>
      <c r="F22" s="20" t="s">
        <v>99</v>
      </c>
      <c r="G22" s="18">
        <v>62</v>
      </c>
      <c r="H22" s="18" t="s">
        <v>26</v>
      </c>
      <c r="I22" s="31">
        <v>20</v>
      </c>
      <c r="J22" s="17">
        <f t="shared" si="2"/>
        <v>1240</v>
      </c>
      <c r="K22" s="69"/>
      <c r="L22" s="70"/>
      <c r="M22" s="33"/>
      <c r="N22" s="68"/>
      <c r="O22" s="33"/>
      <c r="P22" s="70"/>
      <c r="Q22" s="33"/>
      <c r="R22" s="68"/>
      <c r="S22" s="30"/>
      <c r="T22" s="70"/>
      <c r="U22" s="30"/>
    </row>
    <row r="23" s="1" customFormat="1" ht="30.95" customHeight="1" spans="1:21">
      <c r="A23" s="15" t="s">
        <v>100</v>
      </c>
      <c r="B23" s="16"/>
      <c r="C23" s="16"/>
      <c r="D23" s="16"/>
      <c r="E23" s="16"/>
      <c r="F23" s="16"/>
      <c r="G23" s="16"/>
      <c r="H23" s="16"/>
      <c r="I23" s="16"/>
      <c r="J23" s="16"/>
      <c r="K23" s="29"/>
      <c r="L23" s="67"/>
      <c r="M23" s="6"/>
      <c r="N23" s="45"/>
      <c r="O23" s="33"/>
      <c r="P23" s="45"/>
      <c r="Q23" s="33"/>
      <c r="R23" s="67"/>
      <c r="S23" s="30"/>
      <c r="T23" s="67"/>
      <c r="U23" s="30"/>
    </row>
    <row r="24" s="1" customFormat="1" ht="193" customHeight="1" spans="1:21">
      <c r="A24" s="17">
        <v>19</v>
      </c>
      <c r="B24" s="17" t="s">
        <v>101</v>
      </c>
      <c r="C24" s="18" t="s">
        <v>59</v>
      </c>
      <c r="D24" s="17"/>
      <c r="E24" s="18" t="s">
        <v>102</v>
      </c>
      <c r="F24" s="20" t="s">
        <v>61</v>
      </c>
      <c r="G24" s="18">
        <v>2</v>
      </c>
      <c r="H24" s="18" t="s">
        <v>26</v>
      </c>
      <c r="I24" s="31">
        <v>1600</v>
      </c>
      <c r="J24" s="17">
        <f t="shared" ref="J24:J27" si="3">G24*I24</f>
        <v>3200</v>
      </c>
      <c r="K24" s="37"/>
      <c r="L24" s="70"/>
      <c r="M24" s="33"/>
      <c r="N24" s="68"/>
      <c r="O24" s="33"/>
      <c r="P24" s="70"/>
      <c r="Q24" s="33"/>
      <c r="R24" s="68"/>
      <c r="S24" s="30"/>
      <c r="T24" s="70"/>
      <c r="U24" s="30"/>
    </row>
    <row r="25" s="1" customFormat="1" ht="199" customHeight="1" spans="1:21">
      <c r="A25" s="17">
        <v>20</v>
      </c>
      <c r="B25" s="17" t="s">
        <v>103</v>
      </c>
      <c r="C25" s="18" t="s">
        <v>64</v>
      </c>
      <c r="D25" s="17"/>
      <c r="E25" s="18" t="s">
        <v>65</v>
      </c>
      <c r="F25" s="20" t="s">
        <v>66</v>
      </c>
      <c r="G25" s="18">
        <v>3</v>
      </c>
      <c r="H25" s="18" t="s">
        <v>26</v>
      </c>
      <c r="I25" s="31">
        <v>240</v>
      </c>
      <c r="J25" s="17">
        <f t="shared" si="3"/>
        <v>720</v>
      </c>
      <c r="K25" s="37"/>
      <c r="L25" s="70"/>
      <c r="M25" s="33"/>
      <c r="N25" s="68"/>
      <c r="O25" s="33"/>
      <c r="P25" s="70"/>
      <c r="Q25" s="33"/>
      <c r="R25" s="68"/>
      <c r="S25" s="30"/>
      <c r="T25" s="70"/>
      <c r="U25" s="30"/>
    </row>
    <row r="26" s="1" customFormat="1" ht="192" customHeight="1" spans="1:21">
      <c r="A26" s="17">
        <v>21</v>
      </c>
      <c r="B26" s="17" t="s">
        <v>104</v>
      </c>
      <c r="C26" s="18" t="s">
        <v>68</v>
      </c>
      <c r="D26" s="17"/>
      <c r="E26" s="18" t="s">
        <v>105</v>
      </c>
      <c r="F26" s="20" t="s">
        <v>106</v>
      </c>
      <c r="G26" s="18">
        <v>26</v>
      </c>
      <c r="H26" s="18" t="s">
        <v>26</v>
      </c>
      <c r="I26" s="31">
        <v>90</v>
      </c>
      <c r="J26" s="17">
        <f t="shared" si="3"/>
        <v>2340</v>
      </c>
      <c r="K26" s="37"/>
      <c r="L26" s="70"/>
      <c r="M26" s="33"/>
      <c r="N26" s="68"/>
      <c r="O26" s="33"/>
      <c r="P26" s="70"/>
      <c r="Q26" s="33"/>
      <c r="R26" s="68"/>
      <c r="S26" s="30"/>
      <c r="T26" s="70"/>
      <c r="U26" s="30"/>
    </row>
    <row r="27" s="1" customFormat="1" ht="122" customHeight="1" spans="1:21">
      <c r="A27" s="17">
        <v>22</v>
      </c>
      <c r="B27" s="17" t="s">
        <v>107</v>
      </c>
      <c r="C27" s="18" t="s">
        <v>72</v>
      </c>
      <c r="D27" s="17"/>
      <c r="E27" s="18" t="s">
        <v>73</v>
      </c>
      <c r="F27" s="20" t="s">
        <v>108</v>
      </c>
      <c r="G27" s="18">
        <v>108</v>
      </c>
      <c r="H27" s="18" t="s">
        <v>26</v>
      </c>
      <c r="I27" s="31">
        <v>18</v>
      </c>
      <c r="J27" s="17">
        <f t="shared" si="3"/>
        <v>1944</v>
      </c>
      <c r="K27" s="37"/>
      <c r="L27" s="70"/>
      <c r="M27" s="33"/>
      <c r="N27" s="68"/>
      <c r="O27" s="33"/>
      <c r="P27" s="70"/>
      <c r="Q27" s="33"/>
      <c r="R27" s="68"/>
      <c r="S27" s="30"/>
      <c r="T27" s="70"/>
      <c r="U27" s="30"/>
    </row>
    <row r="28" s="1" customFormat="1" ht="154" customHeight="1" spans="1:21">
      <c r="A28" s="17">
        <v>23</v>
      </c>
      <c r="B28" s="17" t="s">
        <v>109</v>
      </c>
      <c r="C28" s="18" t="s">
        <v>80</v>
      </c>
      <c r="D28" s="17"/>
      <c r="E28" s="18" t="s">
        <v>81</v>
      </c>
      <c r="F28" s="20" t="s">
        <v>82</v>
      </c>
      <c r="G28" s="18">
        <v>24</v>
      </c>
      <c r="H28" s="18" t="s">
        <v>26</v>
      </c>
      <c r="I28" s="31">
        <v>70</v>
      </c>
      <c r="J28" s="17">
        <f t="shared" ref="J28:J38" si="4">G28*I28</f>
        <v>1680</v>
      </c>
      <c r="K28" s="37"/>
      <c r="L28" s="70"/>
      <c r="M28" s="33"/>
      <c r="N28" s="68"/>
      <c r="O28" s="33"/>
      <c r="P28" s="70"/>
      <c r="Q28" s="33"/>
      <c r="R28" s="68"/>
      <c r="S28" s="30"/>
      <c r="T28" s="70"/>
      <c r="U28" s="30"/>
    </row>
    <row r="29" s="1" customFormat="1" ht="214" customHeight="1" spans="1:21">
      <c r="A29" s="17">
        <v>24</v>
      </c>
      <c r="B29" s="17" t="s">
        <v>110</v>
      </c>
      <c r="C29" s="18" t="s">
        <v>84</v>
      </c>
      <c r="D29" s="17"/>
      <c r="E29" s="18" t="s">
        <v>85</v>
      </c>
      <c r="F29" s="20" t="s">
        <v>86</v>
      </c>
      <c r="G29" s="18">
        <v>2</v>
      </c>
      <c r="H29" s="18" t="s">
        <v>87</v>
      </c>
      <c r="I29" s="31">
        <v>900</v>
      </c>
      <c r="J29" s="17">
        <f t="shared" si="4"/>
        <v>1800</v>
      </c>
      <c r="K29" s="72"/>
      <c r="L29" s="70"/>
      <c r="M29" s="33"/>
      <c r="N29" s="68"/>
      <c r="O29" s="33"/>
      <c r="P29" s="70"/>
      <c r="Q29" s="33"/>
      <c r="R29" s="68"/>
      <c r="S29" s="30"/>
      <c r="T29" s="70"/>
      <c r="U29" s="30"/>
    </row>
    <row r="30" s="1" customFormat="1" ht="149" customHeight="1" spans="1:21">
      <c r="A30" s="17">
        <v>25</v>
      </c>
      <c r="B30" s="17" t="s">
        <v>111</v>
      </c>
      <c r="C30" s="18" t="s">
        <v>89</v>
      </c>
      <c r="D30" s="17"/>
      <c r="E30" s="18" t="s">
        <v>90</v>
      </c>
      <c r="F30" s="20" t="s">
        <v>91</v>
      </c>
      <c r="G30" s="18">
        <v>35</v>
      </c>
      <c r="H30" s="18" t="s">
        <v>26</v>
      </c>
      <c r="I30" s="31">
        <v>20</v>
      </c>
      <c r="J30" s="17">
        <f t="shared" si="4"/>
        <v>700</v>
      </c>
      <c r="K30" s="72"/>
      <c r="L30" s="70"/>
      <c r="M30" s="33"/>
      <c r="N30" s="68"/>
      <c r="O30" s="33"/>
      <c r="P30" s="70"/>
      <c r="Q30" s="33"/>
      <c r="R30" s="68"/>
      <c r="S30" s="30"/>
      <c r="T30" s="70"/>
      <c r="U30" s="30"/>
    </row>
    <row r="31" s="1" customFormat="1" ht="118" customHeight="1" spans="1:21">
      <c r="A31" s="17">
        <v>26</v>
      </c>
      <c r="B31" s="17" t="s">
        <v>112</v>
      </c>
      <c r="C31" s="18" t="s">
        <v>113</v>
      </c>
      <c r="D31" s="17"/>
      <c r="E31" s="18" t="s">
        <v>114</v>
      </c>
      <c r="F31" s="20" t="s">
        <v>82</v>
      </c>
      <c r="G31" s="18">
        <v>20</v>
      </c>
      <c r="H31" s="18" t="s">
        <v>26</v>
      </c>
      <c r="I31" s="31">
        <v>25</v>
      </c>
      <c r="J31" s="17">
        <f t="shared" si="4"/>
        <v>500</v>
      </c>
      <c r="K31" s="37"/>
      <c r="L31" s="70"/>
      <c r="M31" s="33"/>
      <c r="N31" s="68"/>
      <c r="O31" s="33"/>
      <c r="P31" s="70"/>
      <c r="Q31" s="33"/>
      <c r="R31" s="68"/>
      <c r="S31" s="30"/>
      <c r="T31" s="70"/>
      <c r="U31" s="30"/>
    </row>
    <row r="32" s="1" customFormat="1" ht="113" customHeight="1" spans="1:21">
      <c r="A32" s="17">
        <v>27</v>
      </c>
      <c r="B32" s="17" t="s">
        <v>115</v>
      </c>
      <c r="C32" s="18" t="s">
        <v>116</v>
      </c>
      <c r="D32" s="17"/>
      <c r="E32" s="18" t="s">
        <v>117</v>
      </c>
      <c r="F32" s="20" t="s">
        <v>118</v>
      </c>
      <c r="G32" s="18">
        <v>40</v>
      </c>
      <c r="H32" s="18" t="s">
        <v>26</v>
      </c>
      <c r="I32" s="31">
        <v>25</v>
      </c>
      <c r="J32" s="17">
        <f t="shared" si="4"/>
        <v>1000</v>
      </c>
      <c r="K32" s="37"/>
      <c r="L32" s="70"/>
      <c r="M32" s="33"/>
      <c r="N32" s="68"/>
      <c r="O32" s="33"/>
      <c r="P32" s="70"/>
      <c r="Q32" s="33"/>
      <c r="R32" s="68"/>
      <c r="S32" s="30"/>
      <c r="T32" s="70"/>
      <c r="U32" s="30"/>
    </row>
    <row r="33" s="1" customFormat="1" ht="116" customHeight="1" spans="1:21">
      <c r="A33" s="17">
        <v>28</v>
      </c>
      <c r="B33" s="17" t="s">
        <v>119</v>
      </c>
      <c r="C33" s="18" t="s">
        <v>120</v>
      </c>
      <c r="D33" s="17"/>
      <c r="E33" s="18" t="s">
        <v>121</v>
      </c>
      <c r="F33" s="20" t="s">
        <v>118</v>
      </c>
      <c r="G33" s="18">
        <f>58-24</f>
        <v>34</v>
      </c>
      <c r="H33" s="18" t="s">
        <v>26</v>
      </c>
      <c r="I33" s="31">
        <v>18</v>
      </c>
      <c r="J33" s="17">
        <f t="shared" si="4"/>
        <v>612</v>
      </c>
      <c r="K33" s="72"/>
      <c r="L33" s="70"/>
      <c r="M33" s="33"/>
      <c r="N33" s="68"/>
      <c r="O33" s="33"/>
      <c r="P33" s="70"/>
      <c r="Q33" s="33"/>
      <c r="R33" s="68"/>
      <c r="S33" s="30"/>
      <c r="T33" s="70"/>
      <c r="U33" s="30"/>
    </row>
    <row r="34" s="1" customFormat="1" ht="132" customHeight="1" spans="1:21">
      <c r="A34" s="17">
        <v>29</v>
      </c>
      <c r="B34" s="17" t="s">
        <v>122</v>
      </c>
      <c r="C34" s="18" t="s">
        <v>123</v>
      </c>
      <c r="D34" s="17"/>
      <c r="E34" s="18" t="s">
        <v>94</v>
      </c>
      <c r="F34" s="20" t="s">
        <v>118</v>
      </c>
      <c r="G34" s="18">
        <v>16</v>
      </c>
      <c r="H34" s="18" t="s">
        <v>26</v>
      </c>
      <c r="I34" s="31">
        <v>20</v>
      </c>
      <c r="J34" s="17">
        <f t="shared" si="4"/>
        <v>320</v>
      </c>
      <c r="K34" s="72"/>
      <c r="L34" s="70"/>
      <c r="M34" s="33"/>
      <c r="N34" s="68"/>
      <c r="O34" s="33"/>
      <c r="P34" s="70"/>
      <c r="Q34" s="33"/>
      <c r="R34" s="68"/>
      <c r="S34" s="30"/>
      <c r="T34" s="70"/>
      <c r="U34" s="30"/>
    </row>
    <row r="35" s="1" customFormat="1" ht="146" customHeight="1" spans="1:21">
      <c r="A35" s="17">
        <v>30</v>
      </c>
      <c r="B35" s="17" t="s">
        <v>124</v>
      </c>
      <c r="C35" s="18" t="s">
        <v>97</v>
      </c>
      <c r="D35" s="17"/>
      <c r="E35" s="18" t="s">
        <v>98</v>
      </c>
      <c r="F35" s="20" t="s">
        <v>125</v>
      </c>
      <c r="G35" s="18">
        <v>24</v>
      </c>
      <c r="H35" s="18" t="s">
        <v>26</v>
      </c>
      <c r="I35" s="31">
        <v>20</v>
      </c>
      <c r="J35" s="17">
        <f t="shared" si="4"/>
        <v>480</v>
      </c>
      <c r="K35" s="72"/>
      <c r="L35" s="70"/>
      <c r="M35" s="33"/>
      <c r="N35" s="68"/>
      <c r="O35" s="33"/>
      <c r="P35" s="70"/>
      <c r="Q35" s="33"/>
      <c r="R35" s="68"/>
      <c r="S35" s="30"/>
      <c r="T35" s="70"/>
      <c r="U35" s="30"/>
    </row>
    <row r="36" s="1" customFormat="1" ht="170" customHeight="1" spans="1:21">
      <c r="A36" s="17">
        <v>31</v>
      </c>
      <c r="B36" s="17" t="s">
        <v>126</v>
      </c>
      <c r="C36" s="18" t="s">
        <v>127</v>
      </c>
      <c r="D36" s="17"/>
      <c r="E36" s="18" t="s">
        <v>128</v>
      </c>
      <c r="F36" s="20" t="s">
        <v>129</v>
      </c>
      <c r="G36" s="18">
        <v>2</v>
      </c>
      <c r="H36" s="18" t="s">
        <v>26</v>
      </c>
      <c r="I36" s="31">
        <v>380</v>
      </c>
      <c r="J36" s="17">
        <f t="shared" si="4"/>
        <v>760</v>
      </c>
      <c r="K36" s="37"/>
      <c r="L36" s="70"/>
      <c r="M36" s="33"/>
      <c r="N36" s="68"/>
      <c r="O36" s="33"/>
      <c r="P36" s="70"/>
      <c r="Q36" s="33"/>
      <c r="R36" s="68"/>
      <c r="S36" s="30"/>
      <c r="T36" s="70"/>
      <c r="U36" s="30"/>
    </row>
    <row r="37" s="1" customFormat="1" ht="210" customHeight="1" spans="1:21">
      <c r="A37" s="17">
        <v>32</v>
      </c>
      <c r="B37" s="17" t="s">
        <v>130</v>
      </c>
      <c r="C37" s="18" t="s">
        <v>131</v>
      </c>
      <c r="D37" s="17"/>
      <c r="E37" s="18" t="s">
        <v>132</v>
      </c>
      <c r="F37" s="20" t="s">
        <v>133</v>
      </c>
      <c r="G37" s="18">
        <v>14</v>
      </c>
      <c r="H37" s="18" t="s">
        <v>26</v>
      </c>
      <c r="I37" s="31">
        <v>100</v>
      </c>
      <c r="J37" s="17">
        <f t="shared" si="4"/>
        <v>1400</v>
      </c>
      <c r="K37" s="37"/>
      <c r="L37" s="70"/>
      <c r="M37" s="33"/>
      <c r="N37" s="68"/>
      <c r="O37" s="33"/>
      <c r="P37" s="70"/>
      <c r="Q37" s="33"/>
      <c r="R37" s="68"/>
      <c r="S37" s="30"/>
      <c r="T37" s="70"/>
      <c r="U37" s="30"/>
    </row>
    <row r="38" s="1" customFormat="1" ht="180" customHeight="1" spans="1:21">
      <c r="A38" s="17">
        <v>33</v>
      </c>
      <c r="B38" s="17" t="s">
        <v>134</v>
      </c>
      <c r="C38" s="18" t="s">
        <v>135</v>
      </c>
      <c r="D38" s="17"/>
      <c r="E38" s="18" t="s">
        <v>136</v>
      </c>
      <c r="F38" s="61" t="s">
        <v>137</v>
      </c>
      <c r="G38" s="18">
        <v>10</v>
      </c>
      <c r="H38" s="18" t="s">
        <v>26</v>
      </c>
      <c r="I38" s="31">
        <v>1300</v>
      </c>
      <c r="J38" s="17">
        <f t="shared" si="4"/>
        <v>13000</v>
      </c>
      <c r="K38" s="72"/>
      <c r="L38" s="70"/>
      <c r="M38" s="33"/>
      <c r="N38" s="68"/>
      <c r="O38" s="33"/>
      <c r="P38" s="70"/>
      <c r="Q38" s="33"/>
      <c r="R38" s="68"/>
      <c r="S38" s="30"/>
      <c r="T38" s="70"/>
      <c r="U38" s="30"/>
    </row>
    <row r="39" s="1" customFormat="1" ht="30.95" customHeight="1" spans="1:21">
      <c r="A39" s="15" t="s">
        <v>138</v>
      </c>
      <c r="B39" s="16"/>
      <c r="C39" s="16"/>
      <c r="D39" s="16"/>
      <c r="E39" s="16"/>
      <c r="F39" s="16"/>
      <c r="G39" s="16"/>
      <c r="H39" s="16"/>
      <c r="I39" s="16"/>
      <c r="J39" s="16"/>
      <c r="K39" s="29"/>
      <c r="L39" s="67"/>
      <c r="M39" s="6"/>
      <c r="N39" s="45"/>
      <c r="O39" s="33"/>
      <c r="P39" s="45"/>
      <c r="Q39" s="33"/>
      <c r="R39" s="67"/>
      <c r="S39" s="30"/>
      <c r="T39" s="67"/>
      <c r="U39" s="30"/>
    </row>
    <row r="40" s="1" customFormat="1" ht="197" customHeight="1" spans="1:21">
      <c r="A40" s="17">
        <v>34</v>
      </c>
      <c r="B40" s="17" t="s">
        <v>139</v>
      </c>
      <c r="C40" s="18" t="s">
        <v>140</v>
      </c>
      <c r="D40" s="17"/>
      <c r="E40" s="18" t="s">
        <v>141</v>
      </c>
      <c r="F40" s="20" t="s">
        <v>106</v>
      </c>
      <c r="G40" s="18">
        <v>4</v>
      </c>
      <c r="H40" s="18" t="s">
        <v>26</v>
      </c>
      <c r="I40" s="31">
        <v>100</v>
      </c>
      <c r="J40" s="17">
        <f t="shared" ref="J40:J51" si="5">G40*I40</f>
        <v>400</v>
      </c>
      <c r="K40" s="37"/>
      <c r="L40" s="70"/>
      <c r="M40" s="33"/>
      <c r="N40" s="68"/>
      <c r="O40" s="33"/>
      <c r="P40" s="70"/>
      <c r="Q40" s="33"/>
      <c r="R40" s="68"/>
      <c r="S40" s="30"/>
      <c r="T40" s="70"/>
      <c r="U40" s="30"/>
    </row>
    <row r="41" s="1" customFormat="1" ht="154" customHeight="1" spans="1:21">
      <c r="A41" s="17">
        <v>35</v>
      </c>
      <c r="B41" s="17" t="s">
        <v>142</v>
      </c>
      <c r="C41" s="18" t="s">
        <v>143</v>
      </c>
      <c r="D41" s="17"/>
      <c r="E41" s="18" t="s">
        <v>73</v>
      </c>
      <c r="F41" s="20" t="s">
        <v>144</v>
      </c>
      <c r="G41" s="18">
        <v>16</v>
      </c>
      <c r="H41" s="18" t="s">
        <v>26</v>
      </c>
      <c r="I41" s="31">
        <v>18</v>
      </c>
      <c r="J41" s="17">
        <f t="shared" si="5"/>
        <v>288</v>
      </c>
      <c r="K41" s="37"/>
      <c r="L41" s="70"/>
      <c r="M41" s="33"/>
      <c r="N41" s="68"/>
      <c r="O41" s="33"/>
      <c r="P41" s="70"/>
      <c r="Q41" s="33"/>
      <c r="R41" s="68"/>
      <c r="S41" s="30"/>
      <c r="T41" s="70"/>
      <c r="U41" s="30"/>
    </row>
    <row r="42" s="1" customFormat="1" ht="152" customHeight="1" spans="1:21">
      <c r="A42" s="17">
        <v>36</v>
      </c>
      <c r="B42" s="17" t="s">
        <v>145</v>
      </c>
      <c r="C42" s="18" t="s">
        <v>146</v>
      </c>
      <c r="D42" s="17"/>
      <c r="E42" s="18" t="s">
        <v>147</v>
      </c>
      <c r="F42" s="20" t="s">
        <v>148</v>
      </c>
      <c r="G42" s="18">
        <v>10</v>
      </c>
      <c r="H42" s="18" t="s">
        <v>26</v>
      </c>
      <c r="I42" s="31">
        <v>150</v>
      </c>
      <c r="J42" s="17">
        <f t="shared" si="5"/>
        <v>1500</v>
      </c>
      <c r="K42" s="72"/>
      <c r="L42" s="70"/>
      <c r="M42" s="33"/>
      <c r="N42" s="68"/>
      <c r="O42" s="33"/>
      <c r="P42" s="70"/>
      <c r="Q42" s="33"/>
      <c r="R42" s="68"/>
      <c r="S42" s="30"/>
      <c r="T42" s="70"/>
      <c r="U42" s="30"/>
    </row>
    <row r="43" s="1" customFormat="1" ht="148" customHeight="1" spans="1:21">
      <c r="A43" s="17">
        <v>37</v>
      </c>
      <c r="B43" s="17" t="s">
        <v>149</v>
      </c>
      <c r="C43" s="18" t="s">
        <v>80</v>
      </c>
      <c r="D43" s="17"/>
      <c r="E43" s="18" t="s">
        <v>81</v>
      </c>
      <c r="F43" s="20" t="s">
        <v>82</v>
      </c>
      <c r="G43" s="18">
        <v>3</v>
      </c>
      <c r="H43" s="18" t="s">
        <v>26</v>
      </c>
      <c r="I43" s="31">
        <v>70</v>
      </c>
      <c r="J43" s="17">
        <f t="shared" si="5"/>
        <v>210</v>
      </c>
      <c r="K43" s="37"/>
      <c r="L43" s="70"/>
      <c r="M43" s="33"/>
      <c r="N43" s="68"/>
      <c r="O43" s="33"/>
      <c r="P43" s="70"/>
      <c r="Q43" s="33"/>
      <c r="R43" s="68"/>
      <c r="S43" s="30"/>
      <c r="T43" s="70"/>
      <c r="U43" s="30"/>
    </row>
    <row r="44" s="1" customFormat="1" ht="195" customHeight="1" spans="1:21">
      <c r="A44" s="17">
        <v>38</v>
      </c>
      <c r="B44" s="17" t="s">
        <v>150</v>
      </c>
      <c r="C44" s="18" t="s">
        <v>84</v>
      </c>
      <c r="D44" s="17"/>
      <c r="E44" s="18" t="s">
        <v>85</v>
      </c>
      <c r="F44" s="20" t="s">
        <v>86</v>
      </c>
      <c r="G44" s="18">
        <v>4</v>
      </c>
      <c r="H44" s="18" t="s">
        <v>87</v>
      </c>
      <c r="I44" s="31">
        <v>900</v>
      </c>
      <c r="J44" s="17">
        <f t="shared" si="5"/>
        <v>3600</v>
      </c>
      <c r="K44" s="37"/>
      <c r="L44" s="70"/>
      <c r="M44" s="33"/>
      <c r="N44" s="68"/>
      <c r="O44" s="33"/>
      <c r="P44" s="70"/>
      <c r="Q44" s="33"/>
      <c r="R44" s="68"/>
      <c r="S44" s="30"/>
      <c r="T44" s="70"/>
      <c r="U44" s="30"/>
    </row>
    <row r="45" s="1" customFormat="1" ht="149" customHeight="1" spans="1:21">
      <c r="A45" s="17">
        <v>39</v>
      </c>
      <c r="B45" s="17" t="s">
        <v>151</v>
      </c>
      <c r="C45" s="18" t="s">
        <v>89</v>
      </c>
      <c r="D45" s="17"/>
      <c r="E45" s="18" t="s">
        <v>90</v>
      </c>
      <c r="F45" s="20" t="s">
        <v>91</v>
      </c>
      <c r="G45" s="18">
        <v>5</v>
      </c>
      <c r="H45" s="18" t="s">
        <v>26</v>
      </c>
      <c r="I45" s="31">
        <v>20</v>
      </c>
      <c r="J45" s="17">
        <f t="shared" si="5"/>
        <v>100</v>
      </c>
      <c r="K45" s="37"/>
      <c r="L45" s="70"/>
      <c r="M45" s="33"/>
      <c r="N45" s="68"/>
      <c r="O45" s="33"/>
      <c r="P45" s="70"/>
      <c r="Q45" s="33"/>
      <c r="R45" s="68"/>
      <c r="S45" s="30"/>
      <c r="T45" s="70"/>
      <c r="U45" s="30"/>
    </row>
    <row r="46" s="1" customFormat="1" ht="139" customHeight="1" spans="1:21">
      <c r="A46" s="17">
        <v>40</v>
      </c>
      <c r="B46" s="17" t="s">
        <v>152</v>
      </c>
      <c r="C46" s="18" t="s">
        <v>113</v>
      </c>
      <c r="D46" s="17"/>
      <c r="E46" s="18" t="s">
        <v>114</v>
      </c>
      <c r="F46" s="20" t="s">
        <v>153</v>
      </c>
      <c r="G46" s="18">
        <v>40</v>
      </c>
      <c r="H46" s="18" t="s">
        <v>26</v>
      </c>
      <c r="I46" s="31">
        <v>25</v>
      </c>
      <c r="J46" s="17">
        <f t="shared" si="5"/>
        <v>1000</v>
      </c>
      <c r="K46" s="37"/>
      <c r="L46" s="70"/>
      <c r="M46" s="33"/>
      <c r="N46" s="68"/>
      <c r="O46" s="33"/>
      <c r="P46" s="70"/>
      <c r="Q46" s="33"/>
      <c r="R46" s="68"/>
      <c r="S46" s="30"/>
      <c r="T46" s="70"/>
      <c r="U46" s="30"/>
    </row>
    <row r="47" s="1" customFormat="1" ht="113" customHeight="1" spans="1:21">
      <c r="A47" s="17">
        <v>41</v>
      </c>
      <c r="B47" s="17" t="s">
        <v>154</v>
      </c>
      <c r="C47" s="18" t="s">
        <v>120</v>
      </c>
      <c r="D47" s="17"/>
      <c r="E47" s="18" t="s">
        <v>121</v>
      </c>
      <c r="F47" s="20" t="s">
        <v>118</v>
      </c>
      <c r="G47" s="18">
        <v>11</v>
      </c>
      <c r="H47" s="18" t="s">
        <v>26</v>
      </c>
      <c r="I47" s="31">
        <v>18</v>
      </c>
      <c r="J47" s="17">
        <f t="shared" si="5"/>
        <v>198</v>
      </c>
      <c r="K47" s="37"/>
      <c r="L47" s="70"/>
      <c r="M47" s="33"/>
      <c r="N47" s="68"/>
      <c r="O47" s="33"/>
      <c r="P47" s="70"/>
      <c r="Q47" s="33"/>
      <c r="R47" s="68"/>
      <c r="S47" s="30"/>
      <c r="T47" s="70"/>
      <c r="U47" s="30"/>
    </row>
    <row r="48" s="1" customFormat="1" ht="125" customHeight="1" spans="1:21">
      <c r="A48" s="17">
        <v>42</v>
      </c>
      <c r="B48" s="17" t="s">
        <v>155</v>
      </c>
      <c r="C48" s="18" t="s">
        <v>156</v>
      </c>
      <c r="D48" s="17"/>
      <c r="E48" s="18" t="s">
        <v>47</v>
      </c>
      <c r="F48" s="19" t="s">
        <v>157</v>
      </c>
      <c r="G48" s="18">
        <v>3</v>
      </c>
      <c r="H48" s="18" t="s">
        <v>26</v>
      </c>
      <c r="I48" s="31">
        <v>35</v>
      </c>
      <c r="J48" s="17">
        <f t="shared" si="5"/>
        <v>105</v>
      </c>
      <c r="K48" s="72"/>
      <c r="L48" s="70"/>
      <c r="M48" s="33"/>
      <c r="N48" s="68"/>
      <c r="O48" s="33"/>
      <c r="P48" s="70"/>
      <c r="Q48" s="33"/>
      <c r="R48" s="68"/>
      <c r="S48" s="30"/>
      <c r="T48" s="70"/>
      <c r="U48" s="30"/>
    </row>
    <row r="49" s="1" customFormat="1" ht="195" customHeight="1" spans="1:21">
      <c r="A49" s="17">
        <v>43</v>
      </c>
      <c r="B49" s="17" t="s">
        <v>158</v>
      </c>
      <c r="C49" s="18" t="s">
        <v>127</v>
      </c>
      <c r="D49" s="17"/>
      <c r="E49" s="18" t="s">
        <v>128</v>
      </c>
      <c r="F49" s="20" t="s">
        <v>129</v>
      </c>
      <c r="G49" s="18">
        <v>3</v>
      </c>
      <c r="H49" s="18" t="s">
        <v>26</v>
      </c>
      <c r="I49" s="31">
        <v>380</v>
      </c>
      <c r="J49" s="17">
        <f t="shared" si="5"/>
        <v>1140</v>
      </c>
      <c r="K49" s="37"/>
      <c r="L49" s="70"/>
      <c r="M49" s="33"/>
      <c r="N49" s="68"/>
      <c r="O49" s="33"/>
      <c r="P49" s="70"/>
      <c r="Q49" s="33"/>
      <c r="R49" s="68"/>
      <c r="S49" s="30"/>
      <c r="T49" s="70"/>
      <c r="U49" s="30"/>
    </row>
    <row r="50" s="1" customFormat="1" ht="182" customHeight="1" spans="1:21">
      <c r="A50" s="17">
        <v>44</v>
      </c>
      <c r="B50" s="17" t="s">
        <v>159</v>
      </c>
      <c r="C50" s="18" t="s">
        <v>160</v>
      </c>
      <c r="D50" s="17"/>
      <c r="E50" s="18" t="s">
        <v>132</v>
      </c>
      <c r="F50" s="20" t="s">
        <v>133</v>
      </c>
      <c r="G50" s="18">
        <v>6</v>
      </c>
      <c r="H50" s="18" t="s">
        <v>26</v>
      </c>
      <c r="I50" s="31">
        <v>100</v>
      </c>
      <c r="J50" s="17">
        <f t="shared" si="5"/>
        <v>600</v>
      </c>
      <c r="K50" s="37"/>
      <c r="L50" s="70"/>
      <c r="M50" s="33"/>
      <c r="N50" s="68"/>
      <c r="O50" s="33"/>
      <c r="P50" s="70"/>
      <c r="Q50" s="33"/>
      <c r="R50" s="68"/>
      <c r="S50" s="30"/>
      <c r="T50" s="70"/>
      <c r="U50" s="30"/>
    </row>
    <row r="51" s="1" customFormat="1" ht="155" customHeight="1" spans="1:21">
      <c r="A51" s="17">
        <v>45</v>
      </c>
      <c r="B51" s="62" t="s">
        <v>161</v>
      </c>
      <c r="C51" s="63" t="s">
        <v>97</v>
      </c>
      <c r="D51" s="62"/>
      <c r="E51" s="63" t="s">
        <v>98</v>
      </c>
      <c r="F51" s="64" t="s">
        <v>125</v>
      </c>
      <c r="G51" s="63">
        <v>4</v>
      </c>
      <c r="H51" s="18" t="s">
        <v>26</v>
      </c>
      <c r="I51" s="73">
        <v>20</v>
      </c>
      <c r="J51" s="62">
        <f t="shared" si="5"/>
        <v>80</v>
      </c>
      <c r="K51" s="74"/>
      <c r="L51" s="70"/>
      <c r="M51" s="33"/>
      <c r="N51" s="68"/>
      <c r="O51" s="33"/>
      <c r="P51" s="70"/>
      <c r="Q51" s="33"/>
      <c r="R51" s="68"/>
      <c r="S51" s="30"/>
      <c r="T51" s="70"/>
      <c r="U51" s="30"/>
    </row>
    <row r="52" ht="44.1" customHeight="1" spans="1:11">
      <c r="A52" s="47" t="s">
        <v>8</v>
      </c>
      <c r="B52" s="47"/>
      <c r="C52" s="47"/>
      <c r="D52" s="47"/>
      <c r="E52" s="47"/>
      <c r="F52" s="59"/>
      <c r="G52" s="47"/>
      <c r="H52" s="47"/>
      <c r="I52" s="54" t="s">
        <v>162</v>
      </c>
      <c r="J52" s="55">
        <f>SUM(J4:J51)</f>
        <v>113291</v>
      </c>
      <c r="K52" s="11"/>
    </row>
    <row r="53" ht="41.1" customHeight="1" spans="1:11">
      <c r="A53" s="65" t="s">
        <v>163</v>
      </c>
      <c r="B53" s="65"/>
      <c r="C53" s="65"/>
      <c r="D53" s="65"/>
      <c r="E53" s="65"/>
      <c r="F53" s="66"/>
      <c r="G53" s="66"/>
      <c r="H53" s="66"/>
      <c r="I53" s="55"/>
      <c r="J53" s="65"/>
      <c r="K53" s="65"/>
    </row>
    <row r="54" ht="34" customHeight="1" spans="1:21">
      <c r="A54" s="28"/>
      <c r="B54" s="28"/>
      <c r="C54" s="28"/>
      <c r="D54" s="28"/>
      <c r="J54" s="44"/>
      <c r="M54" s="45"/>
      <c r="O54" s="45"/>
      <c r="Q54" s="45"/>
      <c r="S54" s="45"/>
      <c r="U54" s="45"/>
    </row>
  </sheetData>
  <autoFilter ref="A2:X54"/>
  <mergeCells count="8">
    <mergeCell ref="A1:K1"/>
    <mergeCell ref="A3:K3"/>
    <mergeCell ref="A12:K12"/>
    <mergeCell ref="A23:K23"/>
    <mergeCell ref="A39:K39"/>
    <mergeCell ref="A52:G52"/>
    <mergeCell ref="A53:K53"/>
    <mergeCell ref="A54:D54"/>
  </mergeCells>
  <printOptions horizontalCentered="1"/>
  <pageMargins left="0.116666666666667" right="0.116666666666667" top="0.116666666666667" bottom="0.116666666666667" header="0.116666666666667" footer="0.116666666666667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32"/>
  <sheetViews>
    <sheetView zoomScale="80" zoomScaleNormal="80" workbookViewId="0">
      <pane xSplit="6" ySplit="3" topLeftCell="G4" activePane="bottomRight" state="frozen"/>
      <selection/>
      <selection pane="topRight"/>
      <selection pane="bottomLeft"/>
      <selection pane="bottomRight" activeCell="M27" sqref="M27"/>
    </sheetView>
  </sheetViews>
  <sheetFormatPr defaultColWidth="9" defaultRowHeight="13.5"/>
  <cols>
    <col min="1" max="1" width="6.09166666666667" style="2" customWidth="1"/>
    <col min="2" max="2" width="8.125" style="2" customWidth="1"/>
    <col min="3" max="3" width="16.5583333333333" style="3" customWidth="1"/>
    <col min="4" max="4" width="27.5" style="2" customWidth="1"/>
    <col min="5" max="5" width="17.8083333333333" style="3" customWidth="1"/>
    <col min="6" max="6" width="33.4416666666667" style="4" customWidth="1"/>
    <col min="7" max="8" width="10.9416666666667" style="5" customWidth="1"/>
    <col min="9" max="9" width="12" style="2" customWidth="1"/>
    <col min="10" max="10" width="13" style="2" customWidth="1"/>
    <col min="11" max="11" width="12.9666666666667" style="2" customWidth="1"/>
    <col min="12" max="12" width="10.3" style="6" customWidth="1"/>
    <col min="13" max="13" width="9" style="6" customWidth="1"/>
    <col min="14" max="14" width="10.775" style="6" customWidth="1"/>
    <col min="15" max="15" width="9" style="6" customWidth="1"/>
    <col min="16" max="16" width="9" style="6"/>
    <col min="17" max="17" width="9.375" style="6" customWidth="1"/>
    <col min="18" max="18" width="9" style="6"/>
    <col min="19" max="19" width="9" style="6" customWidth="1"/>
    <col min="20" max="20" width="9" style="6"/>
    <col min="21" max="21" width="9" style="6" customWidth="1"/>
    <col min="22" max="25" width="9" style="6"/>
    <col min="26" max="16384" width="9" style="2"/>
  </cols>
  <sheetData>
    <row r="1" ht="33" customHeight="1" spans="1:11">
      <c r="A1" s="7" t="s">
        <v>164</v>
      </c>
      <c r="B1" s="7"/>
      <c r="C1" s="8"/>
      <c r="D1" s="7"/>
      <c r="E1" s="8"/>
      <c r="F1" s="9"/>
      <c r="G1" s="10"/>
      <c r="H1" s="10"/>
      <c r="I1" s="7"/>
      <c r="J1" s="7"/>
      <c r="K1" s="7"/>
    </row>
    <row r="2" ht="33.95" customHeight="1" spans="1:11">
      <c r="A2" s="11" t="s">
        <v>11</v>
      </c>
      <c r="B2" s="11" t="s">
        <v>12</v>
      </c>
      <c r="C2" s="12" t="s">
        <v>13</v>
      </c>
      <c r="D2" s="11" t="s">
        <v>14</v>
      </c>
      <c r="E2" s="12" t="s">
        <v>15</v>
      </c>
      <c r="F2" s="13" t="s">
        <v>16</v>
      </c>
      <c r="G2" s="14" t="s">
        <v>17</v>
      </c>
      <c r="H2" s="14" t="s">
        <v>18</v>
      </c>
      <c r="I2" s="11" t="s">
        <v>165</v>
      </c>
      <c r="J2" s="11" t="s">
        <v>20</v>
      </c>
      <c r="K2" s="11" t="s">
        <v>3</v>
      </c>
    </row>
    <row r="3" s="1" customFormat="1" ht="30.95" customHeight="1" spans="1:25">
      <c r="A3" s="15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29"/>
      <c r="L3" s="30"/>
      <c r="M3" s="6"/>
      <c r="N3" s="6"/>
      <c r="O3" s="6"/>
      <c r="P3" s="6"/>
      <c r="Q3" s="6"/>
      <c r="R3" s="30"/>
      <c r="S3" s="30"/>
      <c r="T3" s="30"/>
      <c r="U3" s="30"/>
      <c r="V3" s="30"/>
      <c r="W3" s="30"/>
      <c r="X3" s="30"/>
      <c r="Y3" s="30"/>
    </row>
    <row r="4" s="1" customFormat="1" ht="179" customHeight="1" spans="1:25">
      <c r="A4" s="17">
        <v>1</v>
      </c>
      <c r="B4" s="17" t="s">
        <v>28</v>
      </c>
      <c r="C4" s="18" t="s">
        <v>29</v>
      </c>
      <c r="D4" s="17"/>
      <c r="E4" s="18" t="s">
        <v>30</v>
      </c>
      <c r="F4" s="19" t="s">
        <v>166</v>
      </c>
      <c r="G4" s="18">
        <v>1</v>
      </c>
      <c r="H4" s="18" t="s">
        <v>26</v>
      </c>
      <c r="I4" s="31">
        <v>3500</v>
      </c>
      <c r="J4" s="17">
        <f t="shared" ref="J4:J11" si="0">G4*I4</f>
        <v>3500</v>
      </c>
      <c r="K4" s="21"/>
      <c r="L4" s="32"/>
      <c r="M4" s="33"/>
      <c r="N4" s="32"/>
      <c r="O4" s="33"/>
      <c r="P4" s="32"/>
      <c r="Q4" s="33"/>
      <c r="R4" s="32"/>
      <c r="S4" s="30"/>
      <c r="T4" s="32"/>
      <c r="U4" s="30"/>
      <c r="V4" s="30"/>
      <c r="W4" s="30"/>
      <c r="X4" s="30"/>
      <c r="Y4" s="30"/>
    </row>
    <row r="5" s="1" customFormat="1" ht="179" customHeight="1" spans="1:25">
      <c r="A5" s="17">
        <v>2</v>
      </c>
      <c r="B5" s="17" t="s">
        <v>32</v>
      </c>
      <c r="C5" s="18" t="s">
        <v>33</v>
      </c>
      <c r="D5" s="17"/>
      <c r="E5" s="18" t="s">
        <v>167</v>
      </c>
      <c r="F5" s="19" t="s">
        <v>168</v>
      </c>
      <c r="G5" s="18">
        <v>1</v>
      </c>
      <c r="H5" s="18" t="s">
        <v>26</v>
      </c>
      <c r="I5" s="31">
        <v>3800</v>
      </c>
      <c r="J5" s="17">
        <f t="shared" si="0"/>
        <v>3800</v>
      </c>
      <c r="K5" s="21"/>
      <c r="L5" s="32"/>
      <c r="M5" s="33"/>
      <c r="N5" s="32"/>
      <c r="O5" s="33"/>
      <c r="P5" s="32"/>
      <c r="Q5" s="33"/>
      <c r="R5" s="32"/>
      <c r="S5" s="30"/>
      <c r="T5" s="32"/>
      <c r="U5" s="30"/>
      <c r="V5" s="30"/>
      <c r="W5" s="30"/>
      <c r="X5" s="30"/>
      <c r="Y5" s="30"/>
    </row>
    <row r="6" s="1" customFormat="1" ht="275" customHeight="1" spans="1:25">
      <c r="A6" s="17">
        <v>3</v>
      </c>
      <c r="B6" s="17" t="s">
        <v>169</v>
      </c>
      <c r="C6" s="18" t="s">
        <v>170</v>
      </c>
      <c r="D6" s="17"/>
      <c r="E6" s="18" t="s">
        <v>171</v>
      </c>
      <c r="F6" s="19" t="s">
        <v>172</v>
      </c>
      <c r="G6" s="18">
        <v>1</v>
      </c>
      <c r="H6" s="18" t="s">
        <v>26</v>
      </c>
      <c r="I6" s="31">
        <v>4200</v>
      </c>
      <c r="J6" s="17">
        <f t="shared" si="0"/>
        <v>4200</v>
      </c>
      <c r="K6" s="21"/>
      <c r="L6" s="32"/>
      <c r="M6" s="33"/>
      <c r="N6" s="32"/>
      <c r="O6" s="33"/>
      <c r="P6" s="32"/>
      <c r="Q6" s="33"/>
      <c r="R6" s="32"/>
      <c r="S6" s="30"/>
      <c r="T6" s="32"/>
      <c r="U6" s="30"/>
      <c r="V6" s="30"/>
      <c r="W6" s="30"/>
      <c r="X6" s="30"/>
      <c r="Y6" s="30"/>
    </row>
    <row r="7" s="1" customFormat="1" ht="104" customHeight="1" spans="1:25">
      <c r="A7" s="17">
        <v>4</v>
      </c>
      <c r="B7" s="17" t="s">
        <v>173</v>
      </c>
      <c r="C7" s="18" t="s">
        <v>174</v>
      </c>
      <c r="D7" s="17"/>
      <c r="E7" s="18" t="s">
        <v>47</v>
      </c>
      <c r="F7" s="19" t="s">
        <v>175</v>
      </c>
      <c r="G7" s="18">
        <v>2</v>
      </c>
      <c r="H7" s="18" t="s">
        <v>26</v>
      </c>
      <c r="I7" s="31">
        <v>40</v>
      </c>
      <c r="J7" s="17">
        <f t="shared" si="0"/>
        <v>80</v>
      </c>
      <c r="K7" s="34"/>
      <c r="L7" s="32"/>
      <c r="M7" s="33"/>
      <c r="N7" s="32"/>
      <c r="O7" s="33"/>
      <c r="P7" s="32"/>
      <c r="Q7" s="33"/>
      <c r="R7" s="32"/>
      <c r="S7" s="30"/>
      <c r="T7" s="32"/>
      <c r="U7" s="30"/>
      <c r="V7" s="30"/>
      <c r="W7" s="30"/>
      <c r="X7" s="30"/>
      <c r="Y7" s="30"/>
    </row>
    <row r="8" s="1" customFormat="1" ht="132" customHeight="1" spans="1:25">
      <c r="A8" s="17">
        <v>5</v>
      </c>
      <c r="B8" s="17" t="s">
        <v>40</v>
      </c>
      <c r="C8" s="18" t="s">
        <v>41</v>
      </c>
      <c r="D8" s="17"/>
      <c r="E8" s="18" t="s">
        <v>42</v>
      </c>
      <c r="F8" s="19" t="s">
        <v>43</v>
      </c>
      <c r="G8" s="18">
        <v>4</v>
      </c>
      <c r="H8" s="18" t="s">
        <v>26</v>
      </c>
      <c r="I8" s="31">
        <v>330</v>
      </c>
      <c r="J8" s="17">
        <f t="shared" si="0"/>
        <v>1320</v>
      </c>
      <c r="K8" s="34"/>
      <c r="L8" s="35"/>
      <c r="M8" s="33"/>
      <c r="N8" s="32"/>
      <c r="O8" s="33"/>
      <c r="P8" s="35"/>
      <c r="Q8" s="33"/>
      <c r="R8" s="32"/>
      <c r="S8" s="30"/>
      <c r="T8" s="35"/>
      <c r="U8" s="30"/>
      <c r="V8" s="30"/>
      <c r="W8" s="30"/>
      <c r="X8" s="30"/>
      <c r="Y8" s="30"/>
    </row>
    <row r="9" s="1" customFormat="1" ht="167" customHeight="1" spans="1:25">
      <c r="A9" s="17">
        <v>6</v>
      </c>
      <c r="B9" s="17" t="s">
        <v>45</v>
      </c>
      <c r="C9" s="18" t="s">
        <v>46</v>
      </c>
      <c r="D9" s="17"/>
      <c r="E9" s="18" t="s">
        <v>47</v>
      </c>
      <c r="F9" s="20" t="s">
        <v>176</v>
      </c>
      <c r="G9" s="18">
        <v>12</v>
      </c>
      <c r="H9" s="18" t="s">
        <v>26</v>
      </c>
      <c r="I9" s="31">
        <v>40</v>
      </c>
      <c r="J9" s="17">
        <f t="shared" si="0"/>
        <v>480</v>
      </c>
      <c r="K9" s="34"/>
      <c r="L9" s="35"/>
      <c r="M9" s="33"/>
      <c r="N9" s="32"/>
      <c r="O9" s="33"/>
      <c r="P9" s="35"/>
      <c r="Q9" s="33"/>
      <c r="R9" s="32"/>
      <c r="S9" s="30"/>
      <c r="T9" s="35"/>
      <c r="U9" s="30"/>
      <c r="V9" s="30"/>
      <c r="W9" s="30"/>
      <c r="X9" s="30"/>
      <c r="Y9" s="30"/>
    </row>
    <row r="10" s="1" customFormat="1" ht="140" customHeight="1" spans="1:25">
      <c r="A10" s="17">
        <v>7</v>
      </c>
      <c r="B10" s="17" t="s">
        <v>177</v>
      </c>
      <c r="C10" s="18" t="s">
        <v>178</v>
      </c>
      <c r="D10" s="17"/>
      <c r="E10" s="18" t="s">
        <v>179</v>
      </c>
      <c r="F10" s="20" t="s">
        <v>180</v>
      </c>
      <c r="G10" s="18">
        <v>25</v>
      </c>
      <c r="H10" s="18" t="s">
        <v>26</v>
      </c>
      <c r="I10" s="31">
        <v>35</v>
      </c>
      <c r="J10" s="17">
        <f t="shared" si="0"/>
        <v>875</v>
      </c>
      <c r="K10" s="34"/>
      <c r="L10" s="35"/>
      <c r="M10" s="33"/>
      <c r="N10" s="32"/>
      <c r="O10" s="33"/>
      <c r="P10" s="35"/>
      <c r="Q10" s="33"/>
      <c r="R10" s="32"/>
      <c r="S10" s="30"/>
      <c r="T10" s="35"/>
      <c r="U10" s="30"/>
      <c r="V10" s="30"/>
      <c r="W10" s="30"/>
      <c r="X10" s="30"/>
      <c r="Y10" s="30"/>
    </row>
    <row r="11" s="1" customFormat="1" ht="115" customHeight="1" spans="1:25">
      <c r="A11" s="17">
        <v>8</v>
      </c>
      <c r="B11" s="17" t="s">
        <v>181</v>
      </c>
      <c r="C11" s="18" t="s">
        <v>51</v>
      </c>
      <c r="D11" s="17"/>
      <c r="E11" s="18" t="s">
        <v>47</v>
      </c>
      <c r="F11" s="20" t="s">
        <v>176</v>
      </c>
      <c r="G11" s="18">
        <v>10</v>
      </c>
      <c r="H11" s="18" t="s">
        <v>26</v>
      </c>
      <c r="I11" s="31">
        <v>35</v>
      </c>
      <c r="J11" s="17">
        <f t="shared" si="0"/>
        <v>350</v>
      </c>
      <c r="K11" s="34"/>
      <c r="L11" s="35"/>
      <c r="M11" s="33"/>
      <c r="N11" s="32"/>
      <c r="O11" s="33"/>
      <c r="P11" s="35"/>
      <c r="Q11" s="33"/>
      <c r="R11" s="32"/>
      <c r="S11" s="30"/>
      <c r="T11" s="35"/>
      <c r="U11" s="30"/>
      <c r="V11" s="30"/>
      <c r="W11" s="30"/>
      <c r="X11" s="30"/>
      <c r="Y11" s="30"/>
    </row>
    <row r="12" s="1" customFormat="1" ht="30.95" customHeight="1" spans="1:25">
      <c r="A12" s="15" t="s">
        <v>57</v>
      </c>
      <c r="B12" s="16"/>
      <c r="C12" s="16"/>
      <c r="D12" s="16"/>
      <c r="E12" s="16"/>
      <c r="F12" s="16"/>
      <c r="G12" s="16"/>
      <c r="H12" s="16"/>
      <c r="I12" s="16"/>
      <c r="J12" s="16"/>
      <c r="K12" s="29"/>
      <c r="L12" s="30"/>
      <c r="M12" s="33"/>
      <c r="N12" s="6"/>
      <c r="O12" s="33"/>
      <c r="P12" s="6"/>
      <c r="Q12" s="33"/>
      <c r="R12" s="30"/>
      <c r="S12" s="30"/>
      <c r="T12" s="36"/>
      <c r="U12" s="30"/>
      <c r="V12" s="30"/>
      <c r="W12" s="30"/>
      <c r="X12" s="30"/>
      <c r="Y12" s="30"/>
    </row>
    <row r="13" s="1" customFormat="1" ht="172" customHeight="1" spans="1:25">
      <c r="A13" s="17">
        <v>9</v>
      </c>
      <c r="B13" s="17" t="s">
        <v>75</v>
      </c>
      <c r="C13" s="18" t="s">
        <v>76</v>
      </c>
      <c r="D13" s="17"/>
      <c r="E13" s="18" t="s">
        <v>77</v>
      </c>
      <c r="F13" s="20" t="s">
        <v>182</v>
      </c>
      <c r="G13" s="18">
        <v>4</v>
      </c>
      <c r="H13" s="18" t="s">
        <v>26</v>
      </c>
      <c r="I13" s="31">
        <v>700</v>
      </c>
      <c r="J13" s="17">
        <f t="shared" ref="J13:J16" si="1">G13*I13</f>
        <v>2800</v>
      </c>
      <c r="K13" s="37"/>
      <c r="L13" s="35"/>
      <c r="M13" s="33"/>
      <c r="N13" s="32"/>
      <c r="O13" s="33"/>
      <c r="P13" s="35"/>
      <c r="Q13" s="33"/>
      <c r="R13" s="32"/>
      <c r="S13" s="30"/>
      <c r="T13" s="35"/>
      <c r="U13" s="30"/>
      <c r="V13" s="30"/>
      <c r="W13" s="30"/>
      <c r="X13" s="30"/>
      <c r="Y13" s="30"/>
    </row>
    <row r="14" s="1" customFormat="1" ht="128" customHeight="1" spans="1:25">
      <c r="A14" s="17">
        <v>10</v>
      </c>
      <c r="B14" s="17" t="s">
        <v>79</v>
      </c>
      <c r="C14" s="18" t="s">
        <v>80</v>
      </c>
      <c r="D14" s="17"/>
      <c r="E14" s="18" t="s">
        <v>81</v>
      </c>
      <c r="F14" s="20" t="s">
        <v>82</v>
      </c>
      <c r="G14" s="18">
        <v>228</v>
      </c>
      <c r="H14" s="18" t="s">
        <v>26</v>
      </c>
      <c r="I14" s="31">
        <v>70</v>
      </c>
      <c r="J14" s="17">
        <f t="shared" si="1"/>
        <v>15960</v>
      </c>
      <c r="K14" s="37"/>
      <c r="L14" s="35"/>
      <c r="M14" s="33"/>
      <c r="N14" s="32"/>
      <c r="O14" s="33"/>
      <c r="P14" s="35"/>
      <c r="Q14" s="33"/>
      <c r="R14" s="32"/>
      <c r="S14" s="30"/>
      <c r="T14" s="35"/>
      <c r="U14" s="30"/>
      <c r="V14" s="30"/>
      <c r="W14" s="30"/>
      <c r="X14" s="30"/>
      <c r="Y14" s="30"/>
    </row>
    <row r="15" s="1" customFormat="1" ht="129" customHeight="1" spans="1:25">
      <c r="A15" s="17">
        <v>11</v>
      </c>
      <c r="B15" s="17" t="s">
        <v>88</v>
      </c>
      <c r="C15" s="18" t="s">
        <v>89</v>
      </c>
      <c r="D15" s="17"/>
      <c r="E15" s="18" t="s">
        <v>90</v>
      </c>
      <c r="F15" s="20" t="s">
        <v>91</v>
      </c>
      <c r="G15" s="18">
        <v>228</v>
      </c>
      <c r="H15" s="18" t="s">
        <v>26</v>
      </c>
      <c r="I15" s="31">
        <v>20</v>
      </c>
      <c r="J15" s="17">
        <f t="shared" si="1"/>
        <v>4560</v>
      </c>
      <c r="K15" s="34"/>
      <c r="L15" s="35"/>
      <c r="M15" s="33"/>
      <c r="N15" s="32"/>
      <c r="O15" s="33"/>
      <c r="P15" s="35"/>
      <c r="Q15" s="33"/>
      <c r="R15" s="32"/>
      <c r="S15" s="30"/>
      <c r="T15" s="35"/>
      <c r="U15" s="30"/>
      <c r="V15" s="30"/>
      <c r="W15" s="30"/>
      <c r="X15" s="30"/>
      <c r="Y15" s="30"/>
    </row>
    <row r="16" s="1" customFormat="1" ht="124" customHeight="1" spans="1:25">
      <c r="A16" s="17">
        <v>12</v>
      </c>
      <c r="B16" s="17" t="s">
        <v>183</v>
      </c>
      <c r="C16" s="18" t="s">
        <v>184</v>
      </c>
      <c r="D16" s="17"/>
      <c r="E16" s="18" t="s">
        <v>185</v>
      </c>
      <c r="F16" s="20" t="s">
        <v>186</v>
      </c>
      <c r="G16" s="18">
        <v>50</v>
      </c>
      <c r="H16" s="18" t="s">
        <v>26</v>
      </c>
      <c r="I16" s="31">
        <v>25</v>
      </c>
      <c r="J16" s="17">
        <f t="shared" si="1"/>
        <v>1250</v>
      </c>
      <c r="K16" s="37"/>
      <c r="L16" s="35"/>
      <c r="M16" s="33"/>
      <c r="N16" s="32"/>
      <c r="O16" s="33"/>
      <c r="P16" s="35"/>
      <c r="Q16" s="33"/>
      <c r="R16" s="32"/>
      <c r="S16" s="30"/>
      <c r="T16" s="35"/>
      <c r="U16" s="30"/>
      <c r="V16" s="30"/>
      <c r="W16" s="30"/>
      <c r="X16" s="30"/>
      <c r="Y16" s="30"/>
    </row>
    <row r="17" s="1" customFormat="1" ht="115" customHeight="1" spans="1:25">
      <c r="A17" s="17">
        <v>13</v>
      </c>
      <c r="B17" s="17" t="s">
        <v>187</v>
      </c>
      <c r="C17" s="18" t="s">
        <v>113</v>
      </c>
      <c r="D17" s="17"/>
      <c r="E17" s="18" t="s">
        <v>114</v>
      </c>
      <c r="F17" s="20" t="s">
        <v>153</v>
      </c>
      <c r="G17" s="18">
        <v>40</v>
      </c>
      <c r="H17" s="18" t="s">
        <v>26</v>
      </c>
      <c r="I17" s="31">
        <v>25</v>
      </c>
      <c r="J17" s="17">
        <f t="shared" ref="J17:J25" si="2">G17*I17</f>
        <v>1000</v>
      </c>
      <c r="K17" s="37"/>
      <c r="L17" s="35"/>
      <c r="M17" s="33"/>
      <c r="N17" s="32"/>
      <c r="O17" s="33"/>
      <c r="P17" s="35"/>
      <c r="Q17" s="33"/>
      <c r="R17" s="32"/>
      <c r="S17" s="30"/>
      <c r="T17" s="35"/>
      <c r="U17" s="30"/>
      <c r="V17" s="30"/>
      <c r="W17" s="30"/>
      <c r="X17" s="30"/>
      <c r="Y17" s="30"/>
    </row>
    <row r="18" s="1" customFormat="1" ht="108" customHeight="1" spans="1:25">
      <c r="A18" s="17">
        <v>14</v>
      </c>
      <c r="B18" s="17" t="s">
        <v>92</v>
      </c>
      <c r="C18" s="18" t="s">
        <v>188</v>
      </c>
      <c r="D18" s="17"/>
      <c r="E18" s="18" t="s">
        <v>94</v>
      </c>
      <c r="F18" s="20" t="s">
        <v>91</v>
      </c>
      <c r="G18" s="21">
        <v>32</v>
      </c>
      <c r="H18" s="18" t="s">
        <v>26</v>
      </c>
      <c r="I18" s="31">
        <v>25</v>
      </c>
      <c r="J18" s="17">
        <f t="shared" si="2"/>
        <v>800</v>
      </c>
      <c r="K18" s="34"/>
      <c r="L18" s="35"/>
      <c r="M18" s="33"/>
      <c r="N18" s="32"/>
      <c r="O18" s="33"/>
      <c r="P18" s="35"/>
      <c r="Q18" s="33"/>
      <c r="R18" s="32"/>
      <c r="S18" s="30"/>
      <c r="T18" s="35"/>
      <c r="U18" s="30"/>
      <c r="V18" s="30"/>
      <c r="W18" s="30"/>
      <c r="X18" s="30"/>
      <c r="Y18" s="30"/>
    </row>
    <row r="19" s="1" customFormat="1" ht="122" customHeight="1" spans="1:25">
      <c r="A19" s="17">
        <v>15</v>
      </c>
      <c r="B19" s="17" t="s">
        <v>96</v>
      </c>
      <c r="C19" s="18" t="s">
        <v>97</v>
      </c>
      <c r="D19" s="17"/>
      <c r="E19" s="18" t="s">
        <v>98</v>
      </c>
      <c r="F19" s="20" t="s">
        <v>99</v>
      </c>
      <c r="G19" s="21">
        <v>228</v>
      </c>
      <c r="H19" s="18" t="s">
        <v>26</v>
      </c>
      <c r="I19" s="31">
        <v>20</v>
      </c>
      <c r="J19" s="17">
        <f t="shared" si="2"/>
        <v>4560</v>
      </c>
      <c r="K19" s="34"/>
      <c r="L19" s="35"/>
      <c r="M19" s="33"/>
      <c r="N19" s="32"/>
      <c r="O19" s="33"/>
      <c r="P19" s="35"/>
      <c r="Q19" s="33"/>
      <c r="R19" s="32"/>
      <c r="S19" s="30"/>
      <c r="T19" s="35"/>
      <c r="U19" s="30"/>
      <c r="V19" s="30"/>
      <c r="W19" s="30"/>
      <c r="X19" s="30"/>
      <c r="Y19" s="30"/>
    </row>
    <row r="20" s="1" customFormat="1" ht="114" customHeight="1" spans="1:25">
      <c r="A20" s="17">
        <v>16</v>
      </c>
      <c r="B20" s="17" t="s">
        <v>189</v>
      </c>
      <c r="C20" s="18" t="s">
        <v>190</v>
      </c>
      <c r="D20" s="17"/>
      <c r="E20" s="18" t="s">
        <v>117</v>
      </c>
      <c r="F20" s="20" t="s">
        <v>191</v>
      </c>
      <c r="G20" s="21">
        <v>4</v>
      </c>
      <c r="H20" s="18" t="s">
        <v>26</v>
      </c>
      <c r="I20" s="31">
        <v>25</v>
      </c>
      <c r="J20" s="17">
        <f t="shared" si="2"/>
        <v>100</v>
      </c>
      <c r="K20" s="34"/>
      <c r="L20" s="35"/>
      <c r="M20" s="33"/>
      <c r="N20" s="32"/>
      <c r="O20" s="33"/>
      <c r="P20" s="35"/>
      <c r="Q20" s="33"/>
      <c r="R20" s="32"/>
      <c r="S20" s="30"/>
      <c r="T20" s="35"/>
      <c r="U20" s="30"/>
      <c r="V20" s="30"/>
      <c r="W20" s="30"/>
      <c r="X20" s="30"/>
      <c r="Y20" s="30"/>
    </row>
    <row r="21" s="1" customFormat="1" ht="30.95" customHeight="1" spans="1:25">
      <c r="A21" s="15" t="s">
        <v>192</v>
      </c>
      <c r="B21" s="16"/>
      <c r="C21" s="16"/>
      <c r="D21" s="16"/>
      <c r="E21" s="16"/>
      <c r="F21" s="16"/>
      <c r="G21" s="16"/>
      <c r="H21" s="16"/>
      <c r="I21" s="16"/>
      <c r="J21" s="16"/>
      <c r="K21" s="29"/>
      <c r="L21" s="30"/>
      <c r="M21" s="33"/>
      <c r="N21" s="6"/>
      <c r="O21" s="33"/>
      <c r="P21" s="6"/>
      <c r="Q21" s="33"/>
      <c r="R21" s="33"/>
      <c r="S21" s="30"/>
      <c r="T21" s="36"/>
      <c r="U21" s="30"/>
      <c r="V21" s="30"/>
      <c r="W21" s="30"/>
      <c r="X21" s="30"/>
      <c r="Y21" s="30"/>
    </row>
    <row r="22" s="1" customFormat="1" ht="151" customHeight="1" spans="1:25">
      <c r="A22" s="17">
        <v>17</v>
      </c>
      <c r="B22" s="17" t="s">
        <v>193</v>
      </c>
      <c r="C22" s="18" t="s">
        <v>194</v>
      </c>
      <c r="D22" s="17"/>
      <c r="E22" s="18" t="s">
        <v>195</v>
      </c>
      <c r="F22" s="20" t="s">
        <v>196</v>
      </c>
      <c r="G22" s="18">
        <v>1</v>
      </c>
      <c r="H22" s="18" t="s">
        <v>26</v>
      </c>
      <c r="I22" s="31">
        <v>250</v>
      </c>
      <c r="J22" s="17">
        <f t="shared" si="2"/>
        <v>250</v>
      </c>
      <c r="K22" s="34"/>
      <c r="L22" s="35"/>
      <c r="M22" s="33"/>
      <c r="N22" s="32"/>
      <c r="O22" s="33"/>
      <c r="P22" s="35"/>
      <c r="Q22" s="33"/>
      <c r="R22" s="32"/>
      <c r="S22" s="30"/>
      <c r="T22" s="35"/>
      <c r="U22" s="30"/>
      <c r="V22" s="30"/>
      <c r="W22" s="30"/>
      <c r="X22" s="30"/>
      <c r="Y22" s="30"/>
    </row>
    <row r="23" s="1" customFormat="1" ht="178" customHeight="1" spans="1:25">
      <c r="A23" s="17">
        <v>18</v>
      </c>
      <c r="B23" s="17" t="s">
        <v>197</v>
      </c>
      <c r="C23" s="18" t="s">
        <v>198</v>
      </c>
      <c r="D23" s="17"/>
      <c r="E23" s="18" t="s">
        <v>199</v>
      </c>
      <c r="F23" s="20" t="s">
        <v>200</v>
      </c>
      <c r="G23" s="18">
        <v>1</v>
      </c>
      <c r="H23" s="18" t="s">
        <v>26</v>
      </c>
      <c r="I23" s="31">
        <v>3500</v>
      </c>
      <c r="J23" s="17">
        <f t="shared" si="2"/>
        <v>3500</v>
      </c>
      <c r="K23" s="34"/>
      <c r="L23" s="35"/>
      <c r="M23" s="33"/>
      <c r="N23" s="32"/>
      <c r="O23" s="33"/>
      <c r="P23" s="35"/>
      <c r="Q23" s="33"/>
      <c r="R23" s="32"/>
      <c r="S23" s="30"/>
      <c r="T23" s="35"/>
      <c r="U23" s="30"/>
      <c r="V23" s="30"/>
      <c r="W23" s="30"/>
      <c r="X23" s="30"/>
      <c r="Y23" s="30"/>
    </row>
    <row r="24" s="1" customFormat="1" ht="105" customHeight="1" spans="1:25">
      <c r="A24" s="17">
        <v>19</v>
      </c>
      <c r="B24" s="17" t="s">
        <v>201</v>
      </c>
      <c r="C24" s="18" t="s">
        <v>202</v>
      </c>
      <c r="D24" s="17"/>
      <c r="E24" s="18" t="s">
        <v>203</v>
      </c>
      <c r="F24" s="20" t="s">
        <v>204</v>
      </c>
      <c r="G24" s="18">
        <v>4</v>
      </c>
      <c r="H24" s="18" t="s">
        <v>26</v>
      </c>
      <c r="I24" s="31">
        <v>20</v>
      </c>
      <c r="J24" s="17">
        <f t="shared" si="2"/>
        <v>80</v>
      </c>
      <c r="K24" s="34"/>
      <c r="L24" s="35"/>
      <c r="M24" s="33"/>
      <c r="N24" s="32"/>
      <c r="O24" s="33"/>
      <c r="P24" s="35"/>
      <c r="Q24" s="33"/>
      <c r="R24" s="32"/>
      <c r="S24" s="30"/>
      <c r="T24" s="35"/>
      <c r="U24" s="30"/>
      <c r="V24" s="30"/>
      <c r="W24" s="30"/>
      <c r="X24" s="30"/>
      <c r="Y24" s="30"/>
    </row>
    <row r="25" s="1" customFormat="1" ht="164" customHeight="1" spans="1:25">
      <c r="A25" s="17">
        <v>20</v>
      </c>
      <c r="B25" s="17" t="s">
        <v>205</v>
      </c>
      <c r="C25" s="18" t="s">
        <v>206</v>
      </c>
      <c r="D25" s="17"/>
      <c r="E25" s="18" t="s">
        <v>207</v>
      </c>
      <c r="F25" s="20" t="s">
        <v>78</v>
      </c>
      <c r="G25" s="18">
        <v>1</v>
      </c>
      <c r="H25" s="18" t="s">
        <v>26</v>
      </c>
      <c r="I25" s="31">
        <v>690</v>
      </c>
      <c r="J25" s="17">
        <f t="shared" si="2"/>
        <v>690</v>
      </c>
      <c r="K25" s="34"/>
      <c r="L25" s="35"/>
      <c r="M25" s="33"/>
      <c r="N25" s="32"/>
      <c r="O25" s="33"/>
      <c r="P25" s="35"/>
      <c r="Q25" s="33"/>
      <c r="R25" s="32"/>
      <c r="S25" s="30"/>
      <c r="T25" s="35"/>
      <c r="U25" s="30"/>
      <c r="V25" s="30"/>
      <c r="W25" s="30"/>
      <c r="X25" s="30"/>
      <c r="Y25" s="30"/>
    </row>
    <row r="26" s="1" customFormat="1" ht="30.95" customHeight="1" spans="1:25">
      <c r="A26" s="15" t="s">
        <v>208</v>
      </c>
      <c r="B26" s="16"/>
      <c r="C26" s="16"/>
      <c r="D26" s="16"/>
      <c r="E26" s="16"/>
      <c r="F26" s="16"/>
      <c r="G26" s="16"/>
      <c r="H26" s="16"/>
      <c r="I26" s="16"/>
      <c r="J26" s="16"/>
      <c r="K26" s="29"/>
      <c r="L26" s="30"/>
      <c r="M26" s="33"/>
      <c r="N26" s="6"/>
      <c r="O26" s="33"/>
      <c r="P26" s="6"/>
      <c r="Q26" s="33"/>
      <c r="R26" s="30"/>
      <c r="S26" s="30"/>
      <c r="T26" s="36"/>
      <c r="U26" s="30"/>
      <c r="V26" s="30"/>
      <c r="W26" s="30"/>
      <c r="X26" s="30"/>
      <c r="Y26" s="30"/>
    </row>
    <row r="27" s="1" customFormat="1" ht="248.1" customHeight="1" spans="1:25">
      <c r="A27" s="17">
        <v>21</v>
      </c>
      <c r="B27" s="17" t="s">
        <v>209</v>
      </c>
      <c r="C27" s="18" t="s">
        <v>210</v>
      </c>
      <c r="D27" s="17"/>
      <c r="E27" s="18" t="s">
        <v>211</v>
      </c>
      <c r="F27" s="20" t="s">
        <v>212</v>
      </c>
      <c r="G27" s="18">
        <v>2</v>
      </c>
      <c r="H27" s="18" t="s">
        <v>26</v>
      </c>
      <c r="I27" s="31">
        <v>3600</v>
      </c>
      <c r="J27" s="17">
        <f>G27*I27</f>
        <v>7200</v>
      </c>
      <c r="K27" s="37"/>
      <c r="L27" s="35"/>
      <c r="M27" s="33"/>
      <c r="N27" s="32"/>
      <c r="O27" s="33"/>
      <c r="P27" s="35"/>
      <c r="Q27" s="33"/>
      <c r="R27" s="32"/>
      <c r="S27" s="30"/>
      <c r="T27" s="35"/>
      <c r="U27" s="30"/>
      <c r="V27" s="30"/>
      <c r="W27" s="30"/>
      <c r="X27" s="30"/>
      <c r="Y27" s="30"/>
    </row>
    <row r="28" s="1" customFormat="1" ht="157" customHeight="1" spans="1:25">
      <c r="A28" s="17">
        <v>22</v>
      </c>
      <c r="B28" s="17" t="s">
        <v>213</v>
      </c>
      <c r="C28" s="18" t="s">
        <v>214</v>
      </c>
      <c r="D28" s="17"/>
      <c r="E28" s="18" t="s">
        <v>215</v>
      </c>
      <c r="F28" s="20" t="s">
        <v>216</v>
      </c>
      <c r="G28" s="18">
        <v>530</v>
      </c>
      <c r="H28" s="18" t="s">
        <v>26</v>
      </c>
      <c r="I28" s="31">
        <v>40</v>
      </c>
      <c r="J28" s="17">
        <f>G28*I28</f>
        <v>21200</v>
      </c>
      <c r="K28" s="37"/>
      <c r="L28" s="35"/>
      <c r="M28" s="33"/>
      <c r="N28" s="32"/>
      <c r="O28" s="33"/>
      <c r="P28" s="35"/>
      <c r="Q28" s="33"/>
      <c r="R28" s="32"/>
      <c r="S28" s="30"/>
      <c r="T28" s="35"/>
      <c r="U28" s="30"/>
      <c r="V28" s="30"/>
      <c r="W28" s="30"/>
      <c r="X28" s="30"/>
      <c r="Y28" s="30"/>
    </row>
    <row r="29" ht="44.1" customHeight="1" spans="1:11">
      <c r="A29" s="47" t="s">
        <v>8</v>
      </c>
      <c r="B29" s="47"/>
      <c r="C29" s="47"/>
      <c r="D29" s="47"/>
      <c r="E29" s="47"/>
      <c r="F29" s="59"/>
      <c r="G29" s="47"/>
      <c r="H29" s="47"/>
      <c r="I29" s="54" t="s">
        <v>162</v>
      </c>
      <c r="J29" s="55">
        <f>SUM(J4:J11)+SUM(J13:J20)+SUM(J22:J25)+SUM(J27:J28)</f>
        <v>78555</v>
      </c>
      <c r="K29" s="11"/>
    </row>
    <row r="30" ht="42" customHeight="1" spans="1:11">
      <c r="A30" s="48" t="s">
        <v>163</v>
      </c>
      <c r="B30" s="49"/>
      <c r="C30" s="49"/>
      <c r="D30" s="49"/>
      <c r="E30" s="49"/>
      <c r="F30" s="50"/>
      <c r="G30" s="50"/>
      <c r="H30" s="50"/>
      <c r="I30" s="57"/>
      <c r="J30" s="57"/>
      <c r="K30" s="58"/>
    </row>
    <row r="31" ht="20.25" spans="1:21">
      <c r="A31" s="28"/>
      <c r="B31" s="28"/>
      <c r="C31" s="28"/>
      <c r="D31" s="28"/>
      <c r="J31" s="44"/>
      <c r="M31" s="45"/>
      <c r="O31" s="45"/>
      <c r="Q31" s="45"/>
      <c r="S31" s="45"/>
      <c r="U31" s="45"/>
    </row>
    <row r="32" ht="20.25" spans="1:21">
      <c r="A32" s="28"/>
      <c r="B32" s="28"/>
      <c r="C32" s="28"/>
      <c r="D32" s="28"/>
      <c r="J32" s="44"/>
      <c r="M32" s="45"/>
      <c r="O32" s="45"/>
      <c r="Q32" s="45"/>
      <c r="S32" s="45"/>
      <c r="U32" s="45"/>
    </row>
  </sheetData>
  <mergeCells count="9">
    <mergeCell ref="A1:K1"/>
    <mergeCell ref="A3:K3"/>
    <mergeCell ref="A12:K12"/>
    <mergeCell ref="A21:K21"/>
    <mergeCell ref="A26:K26"/>
    <mergeCell ref="A29:G29"/>
    <mergeCell ref="A30:K30"/>
    <mergeCell ref="A31:D31"/>
    <mergeCell ref="A32:D32"/>
  </mergeCells>
  <pageMargins left="0.75" right="0.75" top="1" bottom="1" header="0.5" footer="0.5"/>
  <pageSetup paperSize="9" scale="78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36"/>
  <sheetViews>
    <sheetView zoomScale="80" zoomScaleNormal="80" workbookViewId="0">
      <pane xSplit="6" ySplit="3" topLeftCell="G4" activePane="bottomRight" state="frozen"/>
      <selection/>
      <selection pane="topRight"/>
      <selection pane="bottomLeft"/>
      <selection pane="bottomRight" activeCell="E27" sqref="E27"/>
    </sheetView>
  </sheetViews>
  <sheetFormatPr defaultColWidth="9" defaultRowHeight="13.5"/>
  <cols>
    <col min="1" max="1" width="6.40833333333333" style="2" customWidth="1"/>
    <col min="2" max="2" width="9.375" style="2" customWidth="1"/>
    <col min="3" max="3" width="16.2416666666667" style="3" customWidth="1"/>
    <col min="4" max="4" width="28.4333333333333" style="2" customWidth="1"/>
    <col min="5" max="5" width="15.9333333333333" style="3" customWidth="1"/>
    <col min="6" max="6" width="31.5" style="4" customWidth="1"/>
    <col min="7" max="8" width="9.375" style="5" customWidth="1"/>
    <col min="9" max="9" width="12.9583333333333" style="2" customWidth="1"/>
    <col min="10" max="10" width="12.5" style="2" customWidth="1"/>
    <col min="11" max="11" width="15.3083333333333" style="3" customWidth="1"/>
    <col min="12" max="12" width="9.68333333333333" style="6" customWidth="1"/>
    <col min="13" max="13" width="11.7166666666667" style="6" customWidth="1"/>
    <col min="14" max="14" width="9.68333333333333" style="6" customWidth="1"/>
    <col min="15" max="15" width="10.7833333333333" style="6" customWidth="1"/>
    <col min="16" max="16" width="10.3083333333333" style="6" customWidth="1"/>
    <col min="17" max="17" width="11.4083333333333" style="6" customWidth="1"/>
    <col min="18" max="18" width="9" style="6"/>
    <col min="19" max="19" width="9" style="6" customWidth="1"/>
    <col min="20" max="20" width="9" style="6"/>
    <col min="21" max="21" width="9" style="6" customWidth="1"/>
    <col min="22" max="23" width="9" style="6"/>
    <col min="24" max="16384" width="9" style="2"/>
  </cols>
  <sheetData>
    <row r="1" ht="33" customHeight="1" spans="1:11">
      <c r="A1" s="7" t="s">
        <v>217</v>
      </c>
      <c r="B1" s="7"/>
      <c r="C1" s="8"/>
      <c r="D1" s="7"/>
      <c r="E1" s="8"/>
      <c r="F1" s="9"/>
      <c r="G1" s="10"/>
      <c r="H1" s="10"/>
      <c r="I1" s="7"/>
      <c r="J1" s="7"/>
      <c r="K1" s="8"/>
    </row>
    <row r="2" s="3" customFormat="1" ht="33.95" customHeight="1" spans="1:23">
      <c r="A2" s="12" t="s">
        <v>11</v>
      </c>
      <c r="B2" s="12" t="s">
        <v>12</v>
      </c>
      <c r="C2" s="12" t="s">
        <v>13</v>
      </c>
      <c r="D2" s="12" t="s">
        <v>14</v>
      </c>
      <c r="E2" s="12" t="s">
        <v>15</v>
      </c>
      <c r="F2" s="13" t="s">
        <v>16</v>
      </c>
      <c r="G2" s="13" t="s">
        <v>17</v>
      </c>
      <c r="H2" s="13" t="s">
        <v>18</v>
      </c>
      <c r="I2" s="12" t="s">
        <v>19</v>
      </c>
      <c r="J2" s="12" t="s">
        <v>20</v>
      </c>
      <c r="K2" s="12" t="s">
        <v>3</v>
      </c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="1" customFormat="1" ht="30.95" customHeight="1" spans="1:23">
      <c r="A3" s="15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29"/>
      <c r="L3" s="30"/>
      <c r="M3" s="6"/>
      <c r="N3" s="6"/>
      <c r="O3" s="6"/>
      <c r="P3" s="6"/>
      <c r="Q3" s="6"/>
      <c r="R3" s="30"/>
      <c r="S3" s="30"/>
      <c r="T3" s="30"/>
      <c r="U3" s="30"/>
      <c r="V3" s="30"/>
      <c r="W3" s="30"/>
    </row>
    <row r="4" s="1" customFormat="1" ht="190" customHeight="1" spans="1:23">
      <c r="A4" s="14">
        <v>1</v>
      </c>
      <c r="B4" s="17" t="s">
        <v>32</v>
      </c>
      <c r="C4" s="46" t="s">
        <v>218</v>
      </c>
      <c r="D4" s="17"/>
      <c r="E4" s="18" t="s">
        <v>30</v>
      </c>
      <c r="F4" s="19" t="s">
        <v>31</v>
      </c>
      <c r="G4" s="18">
        <v>2</v>
      </c>
      <c r="H4" s="18" t="s">
        <v>26</v>
      </c>
      <c r="I4" s="31">
        <v>3500</v>
      </c>
      <c r="J4" s="17">
        <f t="shared" ref="J4:J9" si="0">G4*I4</f>
        <v>7000</v>
      </c>
      <c r="K4" s="21"/>
      <c r="L4" s="32"/>
      <c r="M4" s="33"/>
      <c r="N4" s="32"/>
      <c r="O4" s="33"/>
      <c r="P4" s="32"/>
      <c r="Q4" s="33"/>
      <c r="R4" s="32"/>
      <c r="S4" s="30"/>
      <c r="T4" s="32"/>
      <c r="U4" s="30"/>
      <c r="V4" s="30"/>
      <c r="W4" s="30"/>
    </row>
    <row r="5" s="1" customFormat="1" ht="145" customHeight="1" spans="1:23">
      <c r="A5" s="14">
        <v>2</v>
      </c>
      <c r="B5" s="17" t="s">
        <v>219</v>
      </c>
      <c r="C5" s="46" t="s">
        <v>220</v>
      </c>
      <c r="D5" s="17"/>
      <c r="E5" s="18" t="s">
        <v>34</v>
      </c>
      <c r="F5" s="19" t="s">
        <v>35</v>
      </c>
      <c r="G5" s="18">
        <f>4-2</f>
        <v>2</v>
      </c>
      <c r="H5" s="18" t="s">
        <v>26</v>
      </c>
      <c r="I5" s="31">
        <v>3500</v>
      </c>
      <c r="J5" s="17">
        <f t="shared" si="0"/>
        <v>7000</v>
      </c>
      <c r="K5" s="21"/>
      <c r="L5" s="32"/>
      <c r="M5" s="33"/>
      <c r="N5" s="32"/>
      <c r="O5" s="33"/>
      <c r="P5" s="32"/>
      <c r="Q5" s="33"/>
      <c r="R5" s="32"/>
      <c r="S5" s="30"/>
      <c r="T5" s="32"/>
      <c r="U5" s="30"/>
      <c r="V5" s="30"/>
      <c r="W5" s="30"/>
    </row>
    <row r="6" s="1" customFormat="1" ht="119" customHeight="1" spans="1:23">
      <c r="A6" s="14">
        <v>3</v>
      </c>
      <c r="B6" s="17" t="s">
        <v>221</v>
      </c>
      <c r="C6" s="46" t="s">
        <v>222</v>
      </c>
      <c r="D6" s="17"/>
      <c r="E6" s="18" t="s">
        <v>42</v>
      </c>
      <c r="F6" s="19" t="s">
        <v>43</v>
      </c>
      <c r="G6" s="18">
        <v>2</v>
      </c>
      <c r="H6" s="18" t="s">
        <v>26</v>
      </c>
      <c r="I6" s="31">
        <v>330</v>
      </c>
      <c r="J6" s="17">
        <f t="shared" si="0"/>
        <v>660</v>
      </c>
      <c r="K6" s="34"/>
      <c r="L6" s="32"/>
      <c r="M6" s="33"/>
      <c r="N6" s="32"/>
      <c r="O6" s="33"/>
      <c r="P6" s="32"/>
      <c r="Q6" s="33"/>
      <c r="R6" s="32"/>
      <c r="S6" s="30"/>
      <c r="T6" s="32"/>
      <c r="U6" s="30"/>
      <c r="V6" s="30"/>
      <c r="W6" s="30"/>
    </row>
    <row r="7" s="1" customFormat="1" ht="162" customHeight="1" spans="1:23">
      <c r="A7" s="14">
        <v>4</v>
      </c>
      <c r="B7" s="17" t="s">
        <v>223</v>
      </c>
      <c r="C7" s="46" t="s">
        <v>46</v>
      </c>
      <c r="D7" s="17"/>
      <c r="E7" s="18" t="s">
        <v>47</v>
      </c>
      <c r="F7" s="19" t="s">
        <v>48</v>
      </c>
      <c r="G7" s="18">
        <v>21</v>
      </c>
      <c r="H7" s="18" t="s">
        <v>26</v>
      </c>
      <c r="I7" s="31">
        <v>40</v>
      </c>
      <c r="J7" s="17">
        <f t="shared" si="0"/>
        <v>840</v>
      </c>
      <c r="K7" s="34"/>
      <c r="L7" s="32"/>
      <c r="M7" s="33"/>
      <c r="N7" s="32"/>
      <c r="O7" s="33"/>
      <c r="P7" s="32"/>
      <c r="Q7" s="33"/>
      <c r="R7" s="32"/>
      <c r="S7" s="30"/>
      <c r="T7" s="32"/>
      <c r="U7" s="30"/>
      <c r="V7" s="30"/>
      <c r="W7" s="30"/>
    </row>
    <row r="8" s="1" customFormat="1" ht="129" customHeight="1" spans="1:23">
      <c r="A8" s="14">
        <v>5</v>
      </c>
      <c r="B8" s="17" t="s">
        <v>224</v>
      </c>
      <c r="C8" s="46" t="s">
        <v>225</v>
      </c>
      <c r="D8" s="17"/>
      <c r="E8" s="18" t="s">
        <v>226</v>
      </c>
      <c r="F8" s="19" t="s">
        <v>43</v>
      </c>
      <c r="G8" s="18">
        <v>4</v>
      </c>
      <c r="H8" s="18" t="s">
        <v>26</v>
      </c>
      <c r="I8" s="31">
        <v>400</v>
      </c>
      <c r="J8" s="17">
        <f t="shared" si="0"/>
        <v>1600</v>
      </c>
      <c r="K8" s="34"/>
      <c r="L8" s="32"/>
      <c r="M8" s="33"/>
      <c r="N8" s="32"/>
      <c r="O8" s="33"/>
      <c r="P8" s="32"/>
      <c r="Q8" s="33"/>
      <c r="R8" s="32"/>
      <c r="S8" s="30"/>
      <c r="T8" s="32"/>
      <c r="U8" s="30"/>
      <c r="V8" s="30"/>
      <c r="W8" s="30"/>
    </row>
    <row r="9" s="1" customFormat="1" ht="151" customHeight="1" spans="1:23">
      <c r="A9" s="14">
        <v>6</v>
      </c>
      <c r="B9" s="17" t="s">
        <v>173</v>
      </c>
      <c r="C9" s="46" t="s">
        <v>178</v>
      </c>
      <c r="D9" s="17"/>
      <c r="E9" s="18" t="s">
        <v>179</v>
      </c>
      <c r="F9" s="20" t="s">
        <v>180</v>
      </c>
      <c r="G9" s="18">
        <f>50-43</f>
        <v>7</v>
      </c>
      <c r="H9" s="18" t="s">
        <v>26</v>
      </c>
      <c r="I9" s="31">
        <v>35</v>
      </c>
      <c r="J9" s="17">
        <f t="shared" si="0"/>
        <v>245</v>
      </c>
      <c r="K9" s="34"/>
      <c r="L9" s="32"/>
      <c r="M9" s="33"/>
      <c r="N9" s="32"/>
      <c r="O9" s="33"/>
      <c r="P9" s="32"/>
      <c r="Q9" s="33"/>
      <c r="R9" s="32"/>
      <c r="S9" s="30"/>
      <c r="T9" s="32"/>
      <c r="U9" s="30"/>
      <c r="V9" s="30"/>
      <c r="W9" s="30"/>
    </row>
    <row r="10" s="1" customFormat="1" ht="30.95" customHeight="1" spans="1:23">
      <c r="A10" s="15" t="s">
        <v>57</v>
      </c>
      <c r="B10" s="16"/>
      <c r="C10" s="16"/>
      <c r="D10" s="16"/>
      <c r="E10" s="16"/>
      <c r="F10" s="16"/>
      <c r="G10" s="16"/>
      <c r="H10" s="16"/>
      <c r="I10" s="16"/>
      <c r="J10" s="16"/>
      <c r="K10" s="29"/>
      <c r="L10" s="30"/>
      <c r="M10" s="6"/>
      <c r="N10" s="33"/>
      <c r="O10" s="33"/>
      <c r="P10" s="6"/>
      <c r="Q10" s="33"/>
      <c r="R10" s="33"/>
      <c r="S10" s="30"/>
      <c r="T10" s="36"/>
      <c r="U10" s="30"/>
      <c r="V10" s="30"/>
      <c r="W10" s="30"/>
    </row>
    <row r="11" s="1" customFormat="1" ht="154" customHeight="1" spans="1:23">
      <c r="A11" s="17">
        <v>7</v>
      </c>
      <c r="B11" s="17" t="s">
        <v>227</v>
      </c>
      <c r="C11" s="18" t="s">
        <v>80</v>
      </c>
      <c r="D11" s="17"/>
      <c r="E11" s="18" t="s">
        <v>81</v>
      </c>
      <c r="F11" s="20" t="s">
        <v>82</v>
      </c>
      <c r="G11" s="18">
        <v>24</v>
      </c>
      <c r="H11" s="18" t="s">
        <v>26</v>
      </c>
      <c r="I11" s="31">
        <v>70</v>
      </c>
      <c r="J11" s="17">
        <f t="shared" ref="J11:J19" si="1">G11*I11</f>
        <v>1680</v>
      </c>
      <c r="K11" s="37"/>
      <c r="L11" s="35"/>
      <c r="M11" s="33"/>
      <c r="N11" s="32"/>
      <c r="O11" s="33"/>
      <c r="P11" s="35"/>
      <c r="Q11" s="33"/>
      <c r="R11" s="32"/>
      <c r="S11" s="30"/>
      <c r="T11" s="35"/>
      <c r="U11" s="30"/>
      <c r="V11" s="30"/>
      <c r="W11" s="30"/>
    </row>
    <row r="12" s="1" customFormat="1" ht="149" customHeight="1" spans="1:23">
      <c r="A12" s="17">
        <v>8</v>
      </c>
      <c r="B12" s="17" t="s">
        <v>79</v>
      </c>
      <c r="C12" s="18" t="s">
        <v>89</v>
      </c>
      <c r="D12" s="17"/>
      <c r="E12" s="18" t="s">
        <v>90</v>
      </c>
      <c r="F12" s="20" t="s">
        <v>91</v>
      </c>
      <c r="G12" s="18">
        <v>44</v>
      </c>
      <c r="H12" s="18" t="s">
        <v>26</v>
      </c>
      <c r="I12" s="31">
        <v>20</v>
      </c>
      <c r="J12" s="17">
        <f t="shared" si="1"/>
        <v>880</v>
      </c>
      <c r="K12" s="34"/>
      <c r="L12" s="35"/>
      <c r="M12" s="33"/>
      <c r="N12" s="32"/>
      <c r="O12" s="33"/>
      <c r="P12" s="35"/>
      <c r="Q12" s="33"/>
      <c r="R12" s="32"/>
      <c r="S12" s="30"/>
      <c r="T12" s="35"/>
      <c r="U12" s="30"/>
      <c r="V12" s="30"/>
      <c r="W12" s="30"/>
    </row>
    <row r="13" s="1" customFormat="1" ht="136" customHeight="1" spans="1:23">
      <c r="A13" s="17">
        <v>9</v>
      </c>
      <c r="B13" s="17" t="s">
        <v>88</v>
      </c>
      <c r="C13" s="18" t="s">
        <v>113</v>
      </c>
      <c r="D13" s="17"/>
      <c r="E13" s="18" t="s">
        <v>114</v>
      </c>
      <c r="F13" s="20" t="s">
        <v>153</v>
      </c>
      <c r="G13" s="18">
        <v>52</v>
      </c>
      <c r="H13" s="18" t="s">
        <v>26</v>
      </c>
      <c r="I13" s="31">
        <v>25</v>
      </c>
      <c r="J13" s="17">
        <f t="shared" si="1"/>
        <v>1300</v>
      </c>
      <c r="K13" s="37"/>
      <c r="L13" s="35"/>
      <c r="M13" s="33"/>
      <c r="N13" s="32"/>
      <c r="O13" s="33"/>
      <c r="P13" s="35"/>
      <c r="Q13" s="33"/>
      <c r="R13" s="32"/>
      <c r="S13" s="30"/>
      <c r="T13" s="35"/>
      <c r="U13" s="30"/>
      <c r="V13" s="30"/>
      <c r="W13" s="30"/>
    </row>
    <row r="14" s="1" customFormat="1" ht="152" customHeight="1" spans="1:23">
      <c r="A14" s="17">
        <v>10</v>
      </c>
      <c r="B14" s="17" t="s">
        <v>187</v>
      </c>
      <c r="C14" s="18" t="s">
        <v>120</v>
      </c>
      <c r="D14" s="17"/>
      <c r="E14" s="18" t="s">
        <v>73</v>
      </c>
      <c r="F14" s="20" t="s">
        <v>228</v>
      </c>
      <c r="G14" s="18">
        <f>98-20-34</f>
        <v>44</v>
      </c>
      <c r="H14" s="18" t="s">
        <v>26</v>
      </c>
      <c r="I14" s="31">
        <v>18</v>
      </c>
      <c r="J14" s="17">
        <f t="shared" si="1"/>
        <v>792</v>
      </c>
      <c r="K14" s="37"/>
      <c r="L14" s="35"/>
      <c r="M14" s="33"/>
      <c r="N14" s="32"/>
      <c r="O14" s="33"/>
      <c r="P14" s="35"/>
      <c r="Q14" s="33"/>
      <c r="R14" s="32"/>
      <c r="S14" s="30"/>
      <c r="T14" s="35"/>
      <c r="U14" s="30"/>
      <c r="V14" s="30"/>
      <c r="W14" s="30"/>
    </row>
    <row r="15" s="1" customFormat="1" ht="140" customHeight="1" spans="1:23">
      <c r="A15" s="17">
        <v>11</v>
      </c>
      <c r="B15" s="14" t="s">
        <v>92</v>
      </c>
      <c r="C15" s="13" t="s">
        <v>229</v>
      </c>
      <c r="D15" s="14"/>
      <c r="E15" s="14" t="s">
        <v>230</v>
      </c>
      <c r="F15" s="20" t="s">
        <v>231</v>
      </c>
      <c r="G15" s="14">
        <v>50</v>
      </c>
      <c r="H15" s="18" t="s">
        <v>26</v>
      </c>
      <c r="I15" s="52">
        <v>20</v>
      </c>
      <c r="J15" s="17">
        <f t="shared" si="1"/>
        <v>1000</v>
      </c>
      <c r="K15" s="34"/>
      <c r="L15" s="53"/>
      <c r="M15" s="33"/>
      <c r="N15" s="33"/>
      <c r="O15" s="33"/>
      <c r="P15" s="36"/>
      <c r="Q15" s="33"/>
      <c r="R15" s="33"/>
      <c r="S15" s="30"/>
      <c r="T15" s="36"/>
      <c r="U15" s="30"/>
      <c r="V15" s="30"/>
      <c r="W15" s="30"/>
    </row>
    <row r="16" s="1" customFormat="1" ht="165.95" customHeight="1" spans="1:23">
      <c r="A16" s="17">
        <v>12</v>
      </c>
      <c r="B16" s="17" t="s">
        <v>232</v>
      </c>
      <c r="C16" s="18" t="s">
        <v>127</v>
      </c>
      <c r="D16" s="17"/>
      <c r="E16" s="18" t="s">
        <v>128</v>
      </c>
      <c r="F16" s="20" t="s">
        <v>129</v>
      </c>
      <c r="G16" s="18">
        <v>21</v>
      </c>
      <c r="H16" s="18" t="s">
        <v>26</v>
      </c>
      <c r="I16" s="31">
        <v>380</v>
      </c>
      <c r="J16" s="17">
        <f t="shared" si="1"/>
        <v>7980</v>
      </c>
      <c r="K16" s="37"/>
      <c r="L16" s="35"/>
      <c r="M16" s="33"/>
      <c r="N16" s="32"/>
      <c r="O16" s="33"/>
      <c r="P16" s="35"/>
      <c r="Q16" s="33"/>
      <c r="R16" s="32"/>
      <c r="S16" s="30"/>
      <c r="T16" s="35"/>
      <c r="U16" s="30"/>
      <c r="V16" s="30"/>
      <c r="W16" s="30"/>
    </row>
    <row r="17" s="1" customFormat="1" ht="165.95" customHeight="1" spans="1:23">
      <c r="A17" s="17">
        <v>13</v>
      </c>
      <c r="B17" s="17" t="s">
        <v>96</v>
      </c>
      <c r="C17" s="18" t="s">
        <v>233</v>
      </c>
      <c r="D17" s="17"/>
      <c r="E17" s="18" t="s">
        <v>132</v>
      </c>
      <c r="F17" s="20" t="s">
        <v>133</v>
      </c>
      <c r="G17" s="18">
        <v>22</v>
      </c>
      <c r="H17" s="18" t="s">
        <v>26</v>
      </c>
      <c r="I17" s="31">
        <v>100</v>
      </c>
      <c r="J17" s="17">
        <f t="shared" si="1"/>
        <v>2200</v>
      </c>
      <c r="K17" s="37"/>
      <c r="L17" s="35"/>
      <c r="M17" s="33"/>
      <c r="N17" s="32"/>
      <c r="O17" s="33"/>
      <c r="P17" s="35"/>
      <c r="Q17" s="33"/>
      <c r="R17" s="32"/>
      <c r="S17" s="30"/>
      <c r="T17" s="35"/>
      <c r="U17" s="30"/>
      <c r="V17" s="30"/>
      <c r="W17" s="30"/>
    </row>
    <row r="18" s="1" customFormat="1" ht="146" customHeight="1" spans="1:23">
      <c r="A18" s="17">
        <v>14</v>
      </c>
      <c r="B18" s="17" t="s">
        <v>189</v>
      </c>
      <c r="C18" s="18" t="s">
        <v>234</v>
      </c>
      <c r="D18" s="17"/>
      <c r="E18" s="18" t="s">
        <v>73</v>
      </c>
      <c r="F18" s="20" t="s">
        <v>91</v>
      </c>
      <c r="G18" s="18">
        <f>27-4</f>
        <v>23</v>
      </c>
      <c r="H18" s="18" t="s">
        <v>26</v>
      </c>
      <c r="I18" s="31">
        <v>18</v>
      </c>
      <c r="J18" s="17">
        <f t="shared" si="1"/>
        <v>414</v>
      </c>
      <c r="K18" s="37"/>
      <c r="L18" s="35"/>
      <c r="M18" s="33"/>
      <c r="N18" s="32"/>
      <c r="O18" s="33"/>
      <c r="P18" s="35"/>
      <c r="Q18" s="33"/>
      <c r="R18" s="32"/>
      <c r="S18" s="30"/>
      <c r="T18" s="35"/>
      <c r="U18" s="30"/>
      <c r="V18" s="30"/>
      <c r="W18" s="30"/>
    </row>
    <row r="19" s="1" customFormat="1" ht="152" customHeight="1" spans="1:23">
      <c r="A19" s="17">
        <v>15</v>
      </c>
      <c r="B19" s="17" t="s">
        <v>235</v>
      </c>
      <c r="C19" s="18" t="s">
        <v>97</v>
      </c>
      <c r="D19" s="17"/>
      <c r="E19" s="18" t="s">
        <v>98</v>
      </c>
      <c r="F19" s="20" t="s">
        <v>99</v>
      </c>
      <c r="G19" s="18">
        <v>28</v>
      </c>
      <c r="H19" s="18" t="s">
        <v>26</v>
      </c>
      <c r="I19" s="31">
        <v>20</v>
      </c>
      <c r="J19" s="17">
        <f t="shared" si="1"/>
        <v>560</v>
      </c>
      <c r="K19" s="34"/>
      <c r="L19" s="35"/>
      <c r="M19" s="33"/>
      <c r="N19" s="32"/>
      <c r="O19" s="33"/>
      <c r="P19" s="35"/>
      <c r="Q19" s="33"/>
      <c r="R19" s="32"/>
      <c r="S19" s="30"/>
      <c r="T19" s="35"/>
      <c r="U19" s="30"/>
      <c r="V19" s="30"/>
      <c r="W19" s="30"/>
    </row>
    <row r="20" s="1" customFormat="1" ht="30.95" customHeight="1" spans="1:23">
      <c r="A20" s="15" t="s">
        <v>192</v>
      </c>
      <c r="B20" s="16"/>
      <c r="C20" s="16"/>
      <c r="D20" s="16"/>
      <c r="E20" s="16"/>
      <c r="F20" s="16"/>
      <c r="G20" s="16"/>
      <c r="H20" s="16"/>
      <c r="I20" s="16"/>
      <c r="J20" s="16"/>
      <c r="K20" s="29"/>
      <c r="L20" s="30"/>
      <c r="M20" s="6"/>
      <c r="N20" s="36"/>
      <c r="O20" s="33"/>
      <c r="P20" s="6"/>
      <c r="Q20" s="33"/>
      <c r="R20" s="33"/>
      <c r="S20" s="30"/>
      <c r="T20" s="36"/>
      <c r="U20" s="30"/>
      <c r="V20" s="30"/>
      <c r="W20" s="30"/>
    </row>
    <row r="21" s="1" customFormat="1" ht="183" customHeight="1" spans="1:23">
      <c r="A21" s="17">
        <v>16</v>
      </c>
      <c r="B21" s="17" t="s">
        <v>193</v>
      </c>
      <c r="C21" s="18" t="s">
        <v>194</v>
      </c>
      <c r="D21" s="17"/>
      <c r="E21" s="18" t="s">
        <v>195</v>
      </c>
      <c r="F21" s="20" t="s">
        <v>236</v>
      </c>
      <c r="G21" s="18">
        <v>1</v>
      </c>
      <c r="H21" s="18" t="s">
        <v>26</v>
      </c>
      <c r="I21" s="31">
        <v>250</v>
      </c>
      <c r="J21" s="17">
        <f t="shared" ref="J21:J23" si="2">G21*I21</f>
        <v>250</v>
      </c>
      <c r="K21" s="34"/>
      <c r="L21" s="35"/>
      <c r="M21" s="33"/>
      <c r="N21" s="32"/>
      <c r="O21" s="33"/>
      <c r="P21" s="35"/>
      <c r="Q21" s="33"/>
      <c r="R21" s="32"/>
      <c r="S21" s="30"/>
      <c r="T21" s="35"/>
      <c r="U21" s="30"/>
      <c r="V21" s="30"/>
      <c r="W21" s="30"/>
    </row>
    <row r="22" s="1" customFormat="1" ht="153" customHeight="1" spans="1:23">
      <c r="A22" s="17">
        <v>17</v>
      </c>
      <c r="B22" s="17" t="s">
        <v>197</v>
      </c>
      <c r="C22" s="18" t="s">
        <v>198</v>
      </c>
      <c r="D22" s="17"/>
      <c r="E22" s="18" t="s">
        <v>34</v>
      </c>
      <c r="F22" s="19" t="s">
        <v>35</v>
      </c>
      <c r="G22" s="18">
        <v>1</v>
      </c>
      <c r="H22" s="18" t="s">
        <v>26</v>
      </c>
      <c r="I22" s="31">
        <v>3500</v>
      </c>
      <c r="J22" s="17">
        <f t="shared" si="2"/>
        <v>3500</v>
      </c>
      <c r="K22" s="34"/>
      <c r="L22" s="35"/>
      <c r="M22" s="33"/>
      <c r="N22" s="32"/>
      <c r="O22" s="33"/>
      <c r="P22" s="35"/>
      <c r="Q22" s="33"/>
      <c r="R22" s="32"/>
      <c r="S22" s="30"/>
      <c r="T22" s="35"/>
      <c r="U22" s="30"/>
      <c r="V22" s="30"/>
      <c r="W22" s="30"/>
    </row>
    <row r="23" s="1" customFormat="1" ht="119" customHeight="1" spans="1:23">
      <c r="A23" s="17">
        <v>18</v>
      </c>
      <c r="B23" s="17" t="s">
        <v>237</v>
      </c>
      <c r="C23" s="18" t="s">
        <v>202</v>
      </c>
      <c r="D23" s="17"/>
      <c r="E23" s="18" t="s">
        <v>203</v>
      </c>
      <c r="F23" s="20" t="s">
        <v>238</v>
      </c>
      <c r="G23" s="18">
        <v>4</v>
      </c>
      <c r="H23" s="18" t="s">
        <v>26</v>
      </c>
      <c r="I23" s="31">
        <v>20</v>
      </c>
      <c r="J23" s="17">
        <f t="shared" si="2"/>
        <v>80</v>
      </c>
      <c r="K23" s="34"/>
      <c r="L23" s="35"/>
      <c r="M23" s="33"/>
      <c r="N23" s="32"/>
      <c r="O23" s="33"/>
      <c r="P23" s="35"/>
      <c r="Q23" s="33"/>
      <c r="R23" s="32"/>
      <c r="S23" s="30"/>
      <c r="T23" s="35"/>
      <c r="U23" s="30"/>
      <c r="V23" s="30"/>
      <c r="W23" s="30"/>
    </row>
    <row r="24" ht="44.1" customHeight="1" spans="1:18">
      <c r="A24" s="47" t="s">
        <v>8</v>
      </c>
      <c r="B24" s="47"/>
      <c r="C24" s="47"/>
      <c r="D24" s="47"/>
      <c r="E24" s="47"/>
      <c r="F24" s="47"/>
      <c r="G24" s="47"/>
      <c r="H24" s="47"/>
      <c r="I24" s="54" t="s">
        <v>162</v>
      </c>
      <c r="J24" s="55">
        <f>SUM(J4:J9)+SUM(J11:J19)+SUM(J21:J23)</f>
        <v>37981</v>
      </c>
      <c r="K24" s="56"/>
      <c r="R24" s="33"/>
    </row>
    <row r="25" ht="38.1" customHeight="1" spans="1:18">
      <c r="A25" s="48" t="s">
        <v>163</v>
      </c>
      <c r="B25" s="49"/>
      <c r="C25" s="49"/>
      <c r="D25" s="49"/>
      <c r="E25" s="49"/>
      <c r="F25" s="50"/>
      <c r="G25" s="50"/>
      <c r="H25" s="50"/>
      <c r="I25" s="57"/>
      <c r="J25" s="57"/>
      <c r="K25" s="58"/>
      <c r="R25" s="32"/>
    </row>
    <row r="26" ht="20.25" spans="1:21">
      <c r="A26" s="28"/>
      <c r="B26" s="28"/>
      <c r="C26" s="28"/>
      <c r="D26" s="28"/>
      <c r="J26" s="44"/>
      <c r="M26" s="45"/>
      <c r="O26" s="45"/>
      <c r="Q26" s="45"/>
      <c r="R26" s="32"/>
      <c r="S26" s="45"/>
      <c r="U26" s="45"/>
    </row>
    <row r="27" ht="20.25" spans="1:21">
      <c r="A27" s="28"/>
      <c r="B27" s="28"/>
      <c r="C27" s="28"/>
      <c r="D27" s="28"/>
      <c r="J27" s="44"/>
      <c r="M27" s="45"/>
      <c r="O27" s="45"/>
      <c r="Q27" s="45"/>
      <c r="R27" s="32"/>
      <c r="S27" s="45"/>
      <c r="U27" s="45"/>
    </row>
    <row r="28" ht="14.25" spans="18:18">
      <c r="R28" s="32"/>
    </row>
    <row r="29" ht="14.25" spans="18:18">
      <c r="R29" s="32"/>
    </row>
    <row r="30" ht="14.25" spans="18:18">
      <c r="R30" s="32"/>
    </row>
    <row r="31" ht="14.25" spans="18:18">
      <c r="R31" s="32"/>
    </row>
    <row r="32" ht="14.25" spans="18:18">
      <c r="R32" s="32"/>
    </row>
    <row r="33" ht="14.25" spans="18:18">
      <c r="R33" s="32"/>
    </row>
    <row r="34" ht="14.25" spans="18:18">
      <c r="R34" s="32"/>
    </row>
    <row r="35" ht="14.25" spans="18:18">
      <c r="R35" s="32"/>
    </row>
    <row r="36" ht="14.25" spans="18:18">
      <c r="R36" s="32"/>
    </row>
  </sheetData>
  <mergeCells count="8">
    <mergeCell ref="A1:K1"/>
    <mergeCell ref="A3:K3"/>
    <mergeCell ref="A10:K10"/>
    <mergeCell ref="A20:K20"/>
    <mergeCell ref="A24:G24"/>
    <mergeCell ref="A25:K25"/>
    <mergeCell ref="A26:D26"/>
    <mergeCell ref="A27:D27"/>
  </mergeCells>
  <pageMargins left="0.75" right="0.75" top="1" bottom="1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9"/>
  <sheetViews>
    <sheetView tabSelected="1" zoomScale="80" zoomScaleNormal="80" workbookViewId="0">
      <pane xSplit="6" ySplit="3" topLeftCell="H4" activePane="bottomRight" state="frozen"/>
      <selection/>
      <selection pane="topRight"/>
      <selection pane="bottomLeft"/>
      <selection pane="bottomRight" activeCell="W1" sqref="W$1:W$1048576"/>
    </sheetView>
  </sheetViews>
  <sheetFormatPr defaultColWidth="9" defaultRowHeight="13.5"/>
  <cols>
    <col min="1" max="1" width="5.625" style="2" customWidth="1"/>
    <col min="2" max="2" width="9.05833333333333" style="2" customWidth="1"/>
    <col min="3" max="3" width="15.1583333333333" style="3" customWidth="1"/>
    <col min="4" max="4" width="28.9083333333333" style="2" customWidth="1"/>
    <col min="5" max="5" width="16.725" style="3" customWidth="1"/>
    <col min="6" max="6" width="31.5" style="4" customWidth="1"/>
    <col min="7" max="8" width="8.275" style="5" customWidth="1"/>
    <col min="9" max="9" width="13.125" style="2" customWidth="1"/>
    <col min="10" max="10" width="13.275" style="2" customWidth="1"/>
    <col min="11" max="11" width="11.875" style="2" customWidth="1"/>
    <col min="12" max="12" width="9.375" style="6" customWidth="1"/>
    <col min="13" max="13" width="11.6083333333333" style="6" customWidth="1"/>
    <col min="14" max="14" width="9.525" style="6" customWidth="1"/>
    <col min="15" max="15" width="9" style="6" customWidth="1"/>
    <col min="16" max="16" width="11.8666666666667" style="6" customWidth="1"/>
    <col min="17" max="17" width="9.375" style="6" customWidth="1"/>
    <col min="18" max="18" width="9" style="6"/>
    <col min="19" max="19" width="11.0833333333333" style="6" customWidth="1"/>
    <col min="20" max="20" width="9" style="6"/>
    <col min="21" max="21" width="11.4" style="6" customWidth="1"/>
    <col min="22" max="22" width="9" style="6"/>
    <col min="23" max="16384" width="9" style="2"/>
  </cols>
  <sheetData>
    <row r="1" ht="33" customHeight="1" spans="1:11">
      <c r="A1" s="7" t="s">
        <v>239</v>
      </c>
      <c r="B1" s="7"/>
      <c r="C1" s="8"/>
      <c r="D1" s="7"/>
      <c r="E1" s="8"/>
      <c r="F1" s="9"/>
      <c r="G1" s="10"/>
      <c r="H1" s="10"/>
      <c r="I1" s="7"/>
      <c r="J1" s="7"/>
      <c r="K1" s="7"/>
    </row>
    <row r="2" ht="33.95" customHeight="1" spans="1:11">
      <c r="A2" s="11" t="s">
        <v>11</v>
      </c>
      <c r="B2" s="11" t="s">
        <v>12</v>
      </c>
      <c r="C2" s="12" t="s">
        <v>13</v>
      </c>
      <c r="D2" s="11" t="s">
        <v>14</v>
      </c>
      <c r="E2" s="12" t="s">
        <v>15</v>
      </c>
      <c r="F2" s="13" t="s">
        <v>16</v>
      </c>
      <c r="G2" s="14" t="s">
        <v>17</v>
      </c>
      <c r="H2" s="14" t="s">
        <v>18</v>
      </c>
      <c r="I2" s="11" t="s">
        <v>19</v>
      </c>
      <c r="J2" s="11" t="s">
        <v>20</v>
      </c>
      <c r="K2" s="11" t="s">
        <v>3</v>
      </c>
    </row>
    <row r="3" s="1" customFormat="1" ht="30.95" customHeight="1" spans="1:22">
      <c r="A3" s="15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29"/>
      <c r="L3" s="30"/>
      <c r="M3" s="6"/>
      <c r="N3" s="6"/>
      <c r="O3" s="6"/>
      <c r="P3" s="6"/>
      <c r="Q3" s="6"/>
      <c r="R3" s="30"/>
      <c r="S3" s="30"/>
      <c r="T3" s="30"/>
      <c r="U3" s="30"/>
      <c r="V3" s="30"/>
    </row>
    <row r="4" s="1" customFormat="1" ht="181" customHeight="1" spans="1:22">
      <c r="A4" s="17">
        <v>1</v>
      </c>
      <c r="B4" s="17" t="s">
        <v>28</v>
      </c>
      <c r="C4" s="18" t="s">
        <v>29</v>
      </c>
      <c r="D4" s="17"/>
      <c r="E4" s="18" t="s">
        <v>30</v>
      </c>
      <c r="F4" s="19" t="s">
        <v>166</v>
      </c>
      <c r="G4" s="18">
        <v>1</v>
      </c>
      <c r="H4" s="18" t="s">
        <v>26</v>
      </c>
      <c r="I4" s="31">
        <v>3500</v>
      </c>
      <c r="J4" s="17">
        <f t="shared" ref="J4:J12" si="0">G4*I4</f>
        <v>3500</v>
      </c>
      <c r="K4" s="21"/>
      <c r="L4" s="32"/>
      <c r="M4" s="33"/>
      <c r="N4" s="32"/>
      <c r="O4" s="33"/>
      <c r="P4" s="32"/>
      <c r="Q4" s="33"/>
      <c r="R4" s="32"/>
      <c r="S4" s="30"/>
      <c r="T4" s="32"/>
      <c r="U4" s="30"/>
      <c r="V4" s="30"/>
    </row>
    <row r="5" s="1" customFormat="1" ht="180" customHeight="1" spans="1:22">
      <c r="A5" s="17">
        <v>2</v>
      </c>
      <c r="B5" s="17" t="s">
        <v>32</v>
      </c>
      <c r="C5" s="18" t="s">
        <v>33</v>
      </c>
      <c r="D5" s="17"/>
      <c r="E5" s="18" t="s">
        <v>167</v>
      </c>
      <c r="F5" s="19" t="s">
        <v>168</v>
      </c>
      <c r="G5" s="18">
        <v>2</v>
      </c>
      <c r="H5" s="18" t="s">
        <v>26</v>
      </c>
      <c r="I5" s="31">
        <v>3800</v>
      </c>
      <c r="J5" s="17">
        <f t="shared" si="0"/>
        <v>7600</v>
      </c>
      <c r="K5" s="21"/>
      <c r="L5" s="32"/>
      <c r="M5" s="33"/>
      <c r="N5" s="32"/>
      <c r="O5" s="33"/>
      <c r="P5" s="32"/>
      <c r="Q5" s="33"/>
      <c r="R5" s="32"/>
      <c r="S5" s="30"/>
      <c r="T5" s="32"/>
      <c r="U5" s="30"/>
      <c r="V5" s="30"/>
    </row>
    <row r="6" s="1" customFormat="1" ht="300.95" customHeight="1" spans="1:22">
      <c r="A6" s="17">
        <v>3</v>
      </c>
      <c r="B6" s="17" t="s">
        <v>169</v>
      </c>
      <c r="C6" s="18" t="s">
        <v>170</v>
      </c>
      <c r="D6" s="17"/>
      <c r="E6" s="18" t="s">
        <v>171</v>
      </c>
      <c r="F6" s="19" t="s">
        <v>172</v>
      </c>
      <c r="G6" s="18">
        <v>1</v>
      </c>
      <c r="H6" s="18" t="s">
        <v>26</v>
      </c>
      <c r="I6" s="31">
        <v>4200</v>
      </c>
      <c r="J6" s="17">
        <f t="shared" si="0"/>
        <v>4200</v>
      </c>
      <c r="K6" s="21"/>
      <c r="L6" s="32"/>
      <c r="M6" s="33"/>
      <c r="N6" s="32"/>
      <c r="O6" s="33"/>
      <c r="P6" s="32"/>
      <c r="Q6" s="33"/>
      <c r="R6" s="32"/>
      <c r="S6" s="30"/>
      <c r="T6" s="32"/>
      <c r="U6" s="30"/>
      <c r="V6" s="30"/>
    </row>
    <row r="7" s="1" customFormat="1" ht="110" customHeight="1" spans="1:22">
      <c r="A7" s="17">
        <v>4</v>
      </c>
      <c r="B7" s="17" t="s">
        <v>173</v>
      </c>
      <c r="C7" s="18" t="s">
        <v>174</v>
      </c>
      <c r="D7" s="17"/>
      <c r="E7" s="18" t="s">
        <v>47</v>
      </c>
      <c r="F7" s="19" t="s">
        <v>175</v>
      </c>
      <c r="G7" s="18">
        <v>2</v>
      </c>
      <c r="H7" s="18" t="s">
        <v>26</v>
      </c>
      <c r="I7" s="31">
        <v>40</v>
      </c>
      <c r="J7" s="17">
        <f t="shared" si="0"/>
        <v>80</v>
      </c>
      <c r="K7" s="34"/>
      <c r="L7" s="32"/>
      <c r="M7" s="33"/>
      <c r="N7" s="32"/>
      <c r="O7" s="33"/>
      <c r="P7" s="32"/>
      <c r="Q7" s="33"/>
      <c r="R7" s="32"/>
      <c r="S7" s="30"/>
      <c r="T7" s="32"/>
      <c r="U7" s="30"/>
      <c r="V7" s="30"/>
    </row>
    <row r="8" s="1" customFormat="1" ht="127" customHeight="1" spans="1:22">
      <c r="A8" s="17">
        <v>5</v>
      </c>
      <c r="B8" s="17" t="s">
        <v>36</v>
      </c>
      <c r="C8" s="18" t="s">
        <v>37</v>
      </c>
      <c r="D8" s="17"/>
      <c r="E8" s="18" t="s">
        <v>38</v>
      </c>
      <c r="F8" s="20" t="s">
        <v>240</v>
      </c>
      <c r="G8" s="18">
        <v>6</v>
      </c>
      <c r="H8" s="18" t="s">
        <v>26</v>
      </c>
      <c r="I8" s="31">
        <v>40</v>
      </c>
      <c r="J8" s="17">
        <f t="shared" si="0"/>
        <v>240</v>
      </c>
      <c r="K8" s="34"/>
      <c r="L8" s="35"/>
      <c r="M8" s="33"/>
      <c r="N8" s="32"/>
      <c r="O8" s="33"/>
      <c r="P8" s="35"/>
      <c r="Q8" s="33"/>
      <c r="R8" s="32"/>
      <c r="S8" s="30"/>
      <c r="T8" s="35"/>
      <c r="U8" s="30"/>
      <c r="V8" s="30"/>
    </row>
    <row r="9" s="1" customFormat="1" ht="129" customHeight="1" spans="1:22">
      <c r="A9" s="17">
        <v>6</v>
      </c>
      <c r="B9" s="17" t="s">
        <v>40</v>
      </c>
      <c r="C9" s="18" t="s">
        <v>41</v>
      </c>
      <c r="D9" s="17"/>
      <c r="E9" s="18" t="s">
        <v>42</v>
      </c>
      <c r="F9" s="19" t="s">
        <v>43</v>
      </c>
      <c r="G9" s="18">
        <f>5-2</f>
        <v>3</v>
      </c>
      <c r="H9" s="18" t="s">
        <v>26</v>
      </c>
      <c r="I9" s="31">
        <v>330</v>
      </c>
      <c r="J9" s="17">
        <f t="shared" si="0"/>
        <v>990</v>
      </c>
      <c r="K9" s="34"/>
      <c r="L9" s="35"/>
      <c r="M9" s="33"/>
      <c r="N9" s="32"/>
      <c r="O9" s="33"/>
      <c r="P9" s="35"/>
      <c r="Q9" s="33"/>
      <c r="R9" s="32"/>
      <c r="S9" s="30"/>
      <c r="T9" s="35"/>
      <c r="U9" s="30"/>
      <c r="V9" s="30"/>
    </row>
    <row r="10" s="1" customFormat="1" ht="163" customHeight="1" spans="1:22">
      <c r="A10" s="17">
        <v>7</v>
      </c>
      <c r="B10" s="17" t="s">
        <v>45</v>
      </c>
      <c r="C10" s="18" t="s">
        <v>46</v>
      </c>
      <c r="D10" s="17"/>
      <c r="E10" s="18" t="s">
        <v>47</v>
      </c>
      <c r="F10" s="20" t="s">
        <v>176</v>
      </c>
      <c r="G10" s="18">
        <v>14</v>
      </c>
      <c r="H10" s="18" t="s">
        <v>26</v>
      </c>
      <c r="I10" s="31">
        <v>40</v>
      </c>
      <c r="J10" s="17">
        <f t="shared" si="0"/>
        <v>560</v>
      </c>
      <c r="K10" s="34"/>
      <c r="L10" s="35"/>
      <c r="M10" s="33"/>
      <c r="N10" s="32"/>
      <c r="O10" s="33"/>
      <c r="P10" s="35"/>
      <c r="Q10" s="33"/>
      <c r="R10" s="32"/>
      <c r="S10" s="30"/>
      <c r="T10" s="35"/>
      <c r="U10" s="30"/>
      <c r="V10" s="30"/>
    </row>
    <row r="11" s="1" customFormat="1" ht="148" customHeight="1" spans="1:22">
      <c r="A11" s="17">
        <v>8</v>
      </c>
      <c r="B11" s="17" t="s">
        <v>177</v>
      </c>
      <c r="C11" s="18" t="s">
        <v>178</v>
      </c>
      <c r="D11" s="17"/>
      <c r="E11" s="18" t="s">
        <v>179</v>
      </c>
      <c r="F11" s="20" t="s">
        <v>180</v>
      </c>
      <c r="G11" s="18">
        <v>16</v>
      </c>
      <c r="H11" s="18" t="s">
        <v>26</v>
      </c>
      <c r="I11" s="31">
        <v>35</v>
      </c>
      <c r="J11" s="17">
        <f t="shared" si="0"/>
        <v>560</v>
      </c>
      <c r="K11" s="34"/>
      <c r="L11" s="35"/>
      <c r="M11" s="33"/>
      <c r="N11" s="32"/>
      <c r="O11" s="33"/>
      <c r="P11" s="35"/>
      <c r="Q11" s="33"/>
      <c r="R11" s="32"/>
      <c r="S11" s="30"/>
      <c r="T11" s="35"/>
      <c r="U11" s="30"/>
      <c r="V11" s="30"/>
    </row>
    <row r="12" s="1" customFormat="1" ht="118" customHeight="1" spans="1:22">
      <c r="A12" s="17">
        <v>9</v>
      </c>
      <c r="B12" s="17" t="s">
        <v>181</v>
      </c>
      <c r="C12" s="18" t="s">
        <v>241</v>
      </c>
      <c r="D12" s="17"/>
      <c r="E12" s="18" t="s">
        <v>47</v>
      </c>
      <c r="F12" s="20" t="s">
        <v>176</v>
      </c>
      <c r="G12" s="18">
        <v>10</v>
      </c>
      <c r="H12" s="18" t="s">
        <v>26</v>
      </c>
      <c r="I12" s="31">
        <v>35</v>
      </c>
      <c r="J12" s="17">
        <f t="shared" si="0"/>
        <v>350</v>
      </c>
      <c r="K12" s="34"/>
      <c r="L12" s="35"/>
      <c r="M12" s="33"/>
      <c r="N12" s="32"/>
      <c r="O12" s="33"/>
      <c r="P12" s="35"/>
      <c r="Q12" s="33"/>
      <c r="R12" s="32"/>
      <c r="S12" s="30"/>
      <c r="T12" s="35"/>
      <c r="U12" s="30"/>
      <c r="V12" s="30"/>
    </row>
    <row r="13" s="1" customFormat="1" ht="30.95" customHeight="1" spans="1:22">
      <c r="A13" s="15" t="s">
        <v>57</v>
      </c>
      <c r="B13" s="16"/>
      <c r="C13" s="16"/>
      <c r="D13" s="16"/>
      <c r="E13" s="16"/>
      <c r="F13" s="16"/>
      <c r="G13" s="16"/>
      <c r="H13" s="16"/>
      <c r="I13" s="16"/>
      <c r="J13" s="16"/>
      <c r="K13" s="29"/>
      <c r="L13" s="30"/>
      <c r="M13" s="6"/>
      <c r="N13" s="6"/>
      <c r="O13" s="33"/>
      <c r="P13" s="36"/>
      <c r="Q13" s="33"/>
      <c r="R13" s="30"/>
      <c r="S13" s="30"/>
      <c r="T13" s="36"/>
      <c r="U13" s="30"/>
      <c r="V13" s="30"/>
    </row>
    <row r="14" s="1" customFormat="1" ht="188.1" customHeight="1" spans="1:22">
      <c r="A14" s="17">
        <v>10</v>
      </c>
      <c r="B14" s="17" t="s">
        <v>75</v>
      </c>
      <c r="C14" s="18" t="s">
        <v>76</v>
      </c>
      <c r="D14" s="17"/>
      <c r="E14" s="18" t="s">
        <v>77</v>
      </c>
      <c r="F14" s="20" t="s">
        <v>182</v>
      </c>
      <c r="G14" s="18">
        <v>6</v>
      </c>
      <c r="H14" s="18" t="s">
        <v>26</v>
      </c>
      <c r="I14" s="31">
        <v>700</v>
      </c>
      <c r="J14" s="17">
        <f>G14*I14</f>
        <v>4200</v>
      </c>
      <c r="K14" s="37"/>
      <c r="L14" s="35"/>
      <c r="M14" s="33"/>
      <c r="N14" s="32"/>
      <c r="O14" s="33"/>
      <c r="P14" s="35"/>
      <c r="Q14" s="33"/>
      <c r="R14" s="32"/>
      <c r="S14" s="30"/>
      <c r="T14" s="35"/>
      <c r="U14" s="30"/>
      <c r="V14" s="30"/>
    </row>
    <row r="15" s="1" customFormat="1" ht="121" customHeight="1" spans="1:22">
      <c r="A15" s="17">
        <v>11</v>
      </c>
      <c r="B15" s="17" t="s">
        <v>79</v>
      </c>
      <c r="C15" s="18" t="s">
        <v>80</v>
      </c>
      <c r="D15" s="17"/>
      <c r="E15" s="18" t="s">
        <v>81</v>
      </c>
      <c r="F15" s="20" t="s">
        <v>82</v>
      </c>
      <c r="G15" s="18">
        <v>234</v>
      </c>
      <c r="H15" s="18" t="s">
        <v>26</v>
      </c>
      <c r="I15" s="31">
        <v>70</v>
      </c>
      <c r="J15" s="17">
        <f>G15*I15</f>
        <v>16380</v>
      </c>
      <c r="K15" s="37"/>
      <c r="L15" s="35"/>
      <c r="M15" s="33"/>
      <c r="N15" s="32"/>
      <c r="O15" s="33"/>
      <c r="P15" s="35"/>
      <c r="Q15" s="33"/>
      <c r="R15" s="32"/>
      <c r="S15" s="30"/>
      <c r="T15" s="35"/>
      <c r="U15" s="30"/>
      <c r="V15" s="30"/>
    </row>
    <row r="16" s="1" customFormat="1" ht="128" customHeight="1" spans="1:22">
      <c r="A16" s="17">
        <v>12</v>
      </c>
      <c r="B16" s="17" t="s">
        <v>88</v>
      </c>
      <c r="C16" s="18" t="s">
        <v>89</v>
      </c>
      <c r="D16" s="17"/>
      <c r="E16" s="18" t="s">
        <v>90</v>
      </c>
      <c r="F16" s="20" t="s">
        <v>91</v>
      </c>
      <c r="G16" s="18">
        <v>356</v>
      </c>
      <c r="H16" s="18" t="s">
        <v>26</v>
      </c>
      <c r="I16" s="31">
        <v>20</v>
      </c>
      <c r="J16" s="17">
        <f t="shared" ref="J16:J30" si="1">G16*I16</f>
        <v>7120</v>
      </c>
      <c r="K16" s="34"/>
      <c r="L16" s="35"/>
      <c r="M16" s="33"/>
      <c r="N16" s="32"/>
      <c r="O16" s="33"/>
      <c r="P16" s="35"/>
      <c r="Q16" s="33"/>
      <c r="R16" s="32"/>
      <c r="S16" s="30"/>
      <c r="T16" s="35"/>
      <c r="U16" s="30"/>
      <c r="V16" s="30"/>
    </row>
    <row r="17" s="1" customFormat="1" ht="119" customHeight="1" spans="1:22">
      <c r="A17" s="17">
        <v>13</v>
      </c>
      <c r="B17" s="17" t="s">
        <v>183</v>
      </c>
      <c r="C17" s="18" t="s">
        <v>184</v>
      </c>
      <c r="D17" s="17"/>
      <c r="E17" s="18" t="s">
        <v>185</v>
      </c>
      <c r="F17" s="20" t="s">
        <v>186</v>
      </c>
      <c r="G17" s="18">
        <v>50</v>
      </c>
      <c r="H17" s="18" t="s">
        <v>26</v>
      </c>
      <c r="I17" s="31">
        <v>25</v>
      </c>
      <c r="J17" s="17">
        <f t="shared" si="1"/>
        <v>1250</v>
      </c>
      <c r="K17" s="37"/>
      <c r="L17" s="35"/>
      <c r="M17" s="33"/>
      <c r="N17" s="32"/>
      <c r="O17" s="33"/>
      <c r="P17" s="35"/>
      <c r="Q17" s="33"/>
      <c r="R17" s="32"/>
      <c r="S17" s="30"/>
      <c r="T17" s="35"/>
      <c r="U17" s="30"/>
      <c r="V17" s="30"/>
    </row>
    <row r="18" s="1" customFormat="1" ht="119" customHeight="1" spans="1:22">
      <c r="A18" s="17">
        <v>14</v>
      </c>
      <c r="B18" s="17" t="s">
        <v>187</v>
      </c>
      <c r="C18" s="18" t="s">
        <v>113</v>
      </c>
      <c r="D18" s="17"/>
      <c r="E18" s="18" t="s">
        <v>114</v>
      </c>
      <c r="F18" s="20" t="s">
        <v>153</v>
      </c>
      <c r="G18" s="21">
        <v>44</v>
      </c>
      <c r="H18" s="18" t="s">
        <v>26</v>
      </c>
      <c r="I18" s="31">
        <v>25</v>
      </c>
      <c r="J18" s="17">
        <f t="shared" si="1"/>
        <v>1100</v>
      </c>
      <c r="K18" s="37"/>
      <c r="L18" s="35"/>
      <c r="M18" s="33"/>
      <c r="N18" s="32"/>
      <c r="O18" s="33"/>
      <c r="P18" s="35"/>
      <c r="Q18" s="33"/>
      <c r="R18" s="32"/>
      <c r="S18" s="30"/>
      <c r="T18" s="35"/>
      <c r="U18" s="30"/>
      <c r="V18" s="30"/>
    </row>
    <row r="19" s="1" customFormat="1" ht="113" customHeight="1" spans="1:22">
      <c r="A19" s="17">
        <v>15</v>
      </c>
      <c r="B19" s="17" t="s">
        <v>92</v>
      </c>
      <c r="C19" s="18" t="s">
        <v>188</v>
      </c>
      <c r="D19" s="17"/>
      <c r="E19" s="18" t="s">
        <v>94</v>
      </c>
      <c r="F19" s="20" t="s">
        <v>91</v>
      </c>
      <c r="G19" s="21">
        <v>48</v>
      </c>
      <c r="H19" s="18" t="s">
        <v>26</v>
      </c>
      <c r="I19" s="31">
        <v>20</v>
      </c>
      <c r="J19" s="17">
        <f t="shared" si="1"/>
        <v>960</v>
      </c>
      <c r="K19" s="34" t="s">
        <v>44</v>
      </c>
      <c r="L19" s="35"/>
      <c r="M19" s="33"/>
      <c r="N19" s="32"/>
      <c r="O19" s="33"/>
      <c r="P19" s="35"/>
      <c r="Q19" s="33"/>
      <c r="R19" s="32"/>
      <c r="S19" s="30"/>
      <c r="T19" s="35"/>
      <c r="U19" s="30"/>
      <c r="V19" s="30"/>
    </row>
    <row r="20" s="1" customFormat="1" ht="138" customHeight="1" spans="1:22">
      <c r="A20" s="17">
        <v>16</v>
      </c>
      <c r="B20" s="17" t="s">
        <v>96</v>
      </c>
      <c r="C20" s="18" t="s">
        <v>97</v>
      </c>
      <c r="D20" s="17"/>
      <c r="E20" s="18" t="s">
        <v>98</v>
      </c>
      <c r="F20" s="20" t="s">
        <v>99</v>
      </c>
      <c r="G20" s="21">
        <f>356-122</f>
        <v>234</v>
      </c>
      <c r="H20" s="18" t="s">
        <v>26</v>
      </c>
      <c r="I20" s="31">
        <v>20</v>
      </c>
      <c r="J20" s="17">
        <f t="shared" si="1"/>
        <v>4680</v>
      </c>
      <c r="K20" s="34" t="s">
        <v>242</v>
      </c>
      <c r="L20" s="35"/>
      <c r="M20" s="33"/>
      <c r="N20" s="32"/>
      <c r="O20" s="33"/>
      <c r="P20" s="35"/>
      <c r="Q20" s="33"/>
      <c r="R20" s="32"/>
      <c r="S20" s="30"/>
      <c r="T20" s="35"/>
      <c r="U20" s="30"/>
      <c r="V20" s="30"/>
    </row>
    <row r="21" s="1" customFormat="1" ht="113" customHeight="1" spans="1:22">
      <c r="A21" s="17">
        <v>17</v>
      </c>
      <c r="B21" s="17" t="s">
        <v>189</v>
      </c>
      <c r="C21" s="18" t="s">
        <v>190</v>
      </c>
      <c r="D21" s="17"/>
      <c r="E21" s="18" t="s">
        <v>117</v>
      </c>
      <c r="F21" s="20" t="s">
        <v>191</v>
      </c>
      <c r="G21" s="21">
        <v>6</v>
      </c>
      <c r="H21" s="18" t="s">
        <v>26</v>
      </c>
      <c r="I21" s="31">
        <v>25</v>
      </c>
      <c r="J21" s="17">
        <f t="shared" si="1"/>
        <v>150</v>
      </c>
      <c r="K21" s="34"/>
      <c r="L21" s="35"/>
      <c r="M21" s="33"/>
      <c r="N21" s="32"/>
      <c r="O21" s="33"/>
      <c r="P21" s="35"/>
      <c r="Q21" s="33"/>
      <c r="R21" s="32"/>
      <c r="S21" s="30"/>
      <c r="T21" s="35"/>
      <c r="U21" s="30"/>
      <c r="V21" s="30"/>
    </row>
    <row r="22" s="1" customFormat="1" ht="30.95" customHeight="1" spans="1:22">
      <c r="A22" s="15" t="s">
        <v>192</v>
      </c>
      <c r="B22" s="16"/>
      <c r="C22" s="16"/>
      <c r="D22" s="16"/>
      <c r="E22" s="16"/>
      <c r="F22" s="16"/>
      <c r="G22" s="16"/>
      <c r="H22" s="16"/>
      <c r="I22" s="16"/>
      <c r="J22" s="16"/>
      <c r="K22" s="29"/>
      <c r="L22" s="30"/>
      <c r="M22" s="6"/>
      <c r="N22" s="6"/>
      <c r="O22" s="33"/>
      <c r="P22" s="36"/>
      <c r="Q22" s="33"/>
      <c r="R22" s="30"/>
      <c r="S22" s="30"/>
      <c r="T22" s="36"/>
      <c r="U22" s="30"/>
      <c r="V22" s="30"/>
    </row>
    <row r="23" s="1" customFormat="1" ht="172" customHeight="1" spans="1:22">
      <c r="A23" s="17">
        <v>18</v>
      </c>
      <c r="B23" s="17" t="s">
        <v>193</v>
      </c>
      <c r="C23" s="18" t="s">
        <v>194</v>
      </c>
      <c r="D23" s="17"/>
      <c r="E23" s="18" t="s">
        <v>195</v>
      </c>
      <c r="F23" s="20" t="s">
        <v>196</v>
      </c>
      <c r="G23" s="18">
        <v>1</v>
      </c>
      <c r="H23" s="18" t="s">
        <v>26</v>
      </c>
      <c r="I23" s="31">
        <v>250</v>
      </c>
      <c r="J23" s="17">
        <f t="shared" si="1"/>
        <v>250</v>
      </c>
      <c r="K23" s="34"/>
      <c r="L23" s="35"/>
      <c r="M23" s="33"/>
      <c r="N23" s="32"/>
      <c r="O23" s="33"/>
      <c r="P23" s="35"/>
      <c r="Q23" s="33"/>
      <c r="R23" s="32"/>
      <c r="S23" s="30"/>
      <c r="T23" s="35"/>
      <c r="U23" s="30"/>
      <c r="V23" s="30"/>
    </row>
    <row r="24" s="1" customFormat="1" ht="203" customHeight="1" spans="1:22">
      <c r="A24" s="17">
        <v>19</v>
      </c>
      <c r="B24" s="17" t="s">
        <v>197</v>
      </c>
      <c r="C24" s="18" t="s">
        <v>198</v>
      </c>
      <c r="D24" s="17"/>
      <c r="E24" s="18" t="s">
        <v>199</v>
      </c>
      <c r="F24" s="20" t="s">
        <v>200</v>
      </c>
      <c r="G24" s="18">
        <v>1</v>
      </c>
      <c r="H24" s="18" t="s">
        <v>26</v>
      </c>
      <c r="I24" s="31">
        <v>3500</v>
      </c>
      <c r="J24" s="17">
        <f t="shared" si="1"/>
        <v>3500</v>
      </c>
      <c r="K24" s="34"/>
      <c r="L24" s="35"/>
      <c r="M24" s="33"/>
      <c r="N24" s="32"/>
      <c r="O24" s="33"/>
      <c r="P24" s="35"/>
      <c r="Q24" s="33"/>
      <c r="R24" s="32"/>
      <c r="S24" s="30"/>
      <c r="T24" s="35"/>
      <c r="U24" s="30"/>
      <c r="V24" s="30"/>
    </row>
    <row r="25" s="1" customFormat="1" ht="102" customHeight="1" spans="1:22">
      <c r="A25" s="17">
        <v>20</v>
      </c>
      <c r="B25" s="17" t="s">
        <v>201</v>
      </c>
      <c r="C25" s="18" t="s">
        <v>202</v>
      </c>
      <c r="D25" s="17"/>
      <c r="E25" s="18" t="s">
        <v>203</v>
      </c>
      <c r="F25" s="20" t="s">
        <v>204</v>
      </c>
      <c r="G25" s="18">
        <v>5</v>
      </c>
      <c r="H25" s="18" t="s">
        <v>26</v>
      </c>
      <c r="I25" s="31">
        <v>20</v>
      </c>
      <c r="J25" s="17">
        <f t="shared" si="1"/>
        <v>100</v>
      </c>
      <c r="K25" s="34"/>
      <c r="L25" s="35"/>
      <c r="M25" s="33"/>
      <c r="N25" s="32"/>
      <c r="O25" s="33"/>
      <c r="P25" s="35"/>
      <c r="Q25" s="33"/>
      <c r="R25" s="32"/>
      <c r="S25" s="30"/>
      <c r="T25" s="35"/>
      <c r="U25" s="30"/>
      <c r="V25" s="30"/>
    </row>
    <row r="26" s="1" customFormat="1" ht="178" customHeight="1" spans="1:22">
      <c r="A26" s="17">
        <v>21</v>
      </c>
      <c r="B26" s="17" t="s">
        <v>205</v>
      </c>
      <c r="C26" s="18" t="s">
        <v>206</v>
      </c>
      <c r="D26" s="17"/>
      <c r="E26" s="18" t="s">
        <v>207</v>
      </c>
      <c r="F26" s="20" t="s">
        <v>78</v>
      </c>
      <c r="G26" s="18">
        <v>1</v>
      </c>
      <c r="H26" s="18" t="s">
        <v>26</v>
      </c>
      <c r="I26" s="31">
        <v>690</v>
      </c>
      <c r="J26" s="17">
        <f t="shared" si="1"/>
        <v>690</v>
      </c>
      <c r="K26" s="34"/>
      <c r="L26" s="35"/>
      <c r="M26" s="33"/>
      <c r="N26" s="32"/>
      <c r="O26" s="33"/>
      <c r="P26" s="35"/>
      <c r="Q26" s="33"/>
      <c r="R26" s="32"/>
      <c r="S26" s="30"/>
      <c r="T26" s="35"/>
      <c r="U26" s="30"/>
      <c r="V26" s="30"/>
    </row>
    <row r="27" s="1" customFormat="1" ht="30.95" customHeight="1" spans="1:22">
      <c r="A27" s="15" t="s">
        <v>208</v>
      </c>
      <c r="B27" s="16"/>
      <c r="C27" s="16"/>
      <c r="D27" s="16"/>
      <c r="E27" s="16"/>
      <c r="F27" s="16"/>
      <c r="G27" s="16"/>
      <c r="H27" s="16"/>
      <c r="I27" s="16"/>
      <c r="J27" s="16"/>
      <c r="K27" s="29"/>
      <c r="L27" s="30"/>
      <c r="M27" s="6"/>
      <c r="N27" s="6"/>
      <c r="O27" s="33"/>
      <c r="P27" s="36"/>
      <c r="Q27" s="33"/>
      <c r="R27" s="30"/>
      <c r="S27" s="30"/>
      <c r="T27" s="36"/>
      <c r="U27" s="30"/>
      <c r="V27" s="30"/>
    </row>
    <row r="28" s="1" customFormat="1" ht="248.1" customHeight="1" spans="1:22">
      <c r="A28" s="17">
        <v>22</v>
      </c>
      <c r="B28" s="17" t="s">
        <v>209</v>
      </c>
      <c r="C28" s="18" t="s">
        <v>210</v>
      </c>
      <c r="D28" s="17"/>
      <c r="E28" s="18" t="s">
        <v>211</v>
      </c>
      <c r="F28" s="20" t="s">
        <v>212</v>
      </c>
      <c r="G28" s="18">
        <v>2</v>
      </c>
      <c r="H28" s="18" t="s">
        <v>26</v>
      </c>
      <c r="I28" s="31">
        <v>3600</v>
      </c>
      <c r="J28" s="17">
        <f>G28*I28</f>
        <v>7200</v>
      </c>
      <c r="K28" s="38"/>
      <c r="L28" s="35"/>
      <c r="M28" s="33"/>
      <c r="N28" s="32"/>
      <c r="O28" s="33"/>
      <c r="P28" s="35"/>
      <c r="Q28" s="33"/>
      <c r="R28" s="32"/>
      <c r="S28" s="30"/>
      <c r="T28" s="35"/>
      <c r="U28" s="30"/>
      <c r="V28" s="30"/>
    </row>
    <row r="29" s="1" customFormat="1" ht="165" customHeight="1" spans="1:22">
      <c r="A29" s="17">
        <v>23</v>
      </c>
      <c r="B29" s="17" t="s">
        <v>213</v>
      </c>
      <c r="C29" s="18" t="s">
        <v>214</v>
      </c>
      <c r="D29" s="17"/>
      <c r="E29" s="18" t="s">
        <v>215</v>
      </c>
      <c r="F29" s="20" t="s">
        <v>243</v>
      </c>
      <c r="G29" s="18">
        <v>580</v>
      </c>
      <c r="H29" s="18" t="s">
        <v>26</v>
      </c>
      <c r="I29" s="31">
        <v>40</v>
      </c>
      <c r="J29" s="39">
        <f>G29*I29</f>
        <v>23200</v>
      </c>
      <c r="K29" s="37"/>
      <c r="L29" s="35"/>
      <c r="M29" s="33"/>
      <c r="N29" s="32"/>
      <c r="O29" s="33"/>
      <c r="P29" s="35"/>
      <c r="Q29" s="33"/>
      <c r="R29" s="32"/>
      <c r="S29" s="30"/>
      <c r="T29" s="35"/>
      <c r="U29" s="30"/>
      <c r="V29" s="30"/>
    </row>
    <row r="30" ht="44.1" customHeight="1" spans="1:11">
      <c r="A30" s="22" t="s">
        <v>8</v>
      </c>
      <c r="B30" s="23"/>
      <c r="C30" s="23"/>
      <c r="D30" s="23"/>
      <c r="E30" s="23"/>
      <c r="F30" s="24"/>
      <c r="G30" s="25"/>
      <c r="H30" s="25"/>
      <c r="I30" s="40" t="s">
        <v>162</v>
      </c>
      <c r="J30" s="41">
        <f>SUM(J4:J12)+SUM(J14:J21)+SUM(J23:J26)+SUM(J28:J29)</f>
        <v>88860</v>
      </c>
      <c r="K30" s="11"/>
    </row>
    <row r="31" ht="36" customHeight="1" spans="1:21">
      <c r="A31" s="26" t="s">
        <v>163</v>
      </c>
      <c r="B31" s="26"/>
      <c r="C31" s="26"/>
      <c r="D31" s="26"/>
      <c r="E31" s="26"/>
      <c r="F31" s="27"/>
      <c r="G31" s="27"/>
      <c r="H31" s="27"/>
      <c r="I31" s="42"/>
      <c r="J31" s="26"/>
      <c r="K31" s="43"/>
      <c r="U31" s="30"/>
    </row>
    <row r="32" ht="20.25" spans="1:21">
      <c r="A32" s="28"/>
      <c r="B32" s="28"/>
      <c r="C32" s="28"/>
      <c r="D32" s="28"/>
      <c r="J32" s="44"/>
      <c r="M32" s="45"/>
      <c r="O32" s="45"/>
      <c r="Q32" s="45"/>
      <c r="S32" s="45"/>
      <c r="U32" s="45"/>
    </row>
    <row r="33" ht="20.25" spans="1:21">
      <c r="A33" s="28"/>
      <c r="B33" s="28"/>
      <c r="C33" s="28"/>
      <c r="D33" s="28"/>
      <c r="J33" s="44"/>
      <c r="M33" s="45"/>
      <c r="O33" s="45"/>
      <c r="Q33" s="45"/>
      <c r="S33" s="45"/>
      <c r="U33" s="45"/>
    </row>
    <row r="34" spans="21:21">
      <c r="U34" s="30"/>
    </row>
    <row r="35" spans="21:21">
      <c r="U35" s="30"/>
    </row>
    <row r="36" spans="21:21">
      <c r="U36" s="30"/>
    </row>
    <row r="37" spans="21:21">
      <c r="U37" s="30"/>
    </row>
    <row r="38" spans="21:21">
      <c r="U38" s="30"/>
    </row>
    <row r="39" spans="21:21">
      <c r="U39" s="30"/>
    </row>
  </sheetData>
  <mergeCells count="9">
    <mergeCell ref="A1:K1"/>
    <mergeCell ref="A3:K3"/>
    <mergeCell ref="A13:K13"/>
    <mergeCell ref="A22:K22"/>
    <mergeCell ref="A27:K27"/>
    <mergeCell ref="A30:G30"/>
    <mergeCell ref="A31:K31"/>
    <mergeCell ref="A32:D32"/>
    <mergeCell ref="A33:D33"/>
  </mergeCells>
  <pageMargins left="0.75" right="0.75" top="1" bottom="1" header="0.5" footer="0.5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C6 CCRC</vt:lpstr>
      <vt:lpstr>C6 高层</vt:lpstr>
      <vt:lpstr>C12</vt:lpstr>
      <vt:lpstr>C13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rehoxwj</dc:creator>
  <cp:lastModifiedBy>WPS_290539506</cp:lastModifiedBy>
  <dcterms:created xsi:type="dcterms:W3CDTF">2022-02-15T01:32:00Z</dcterms:created>
  <dcterms:modified xsi:type="dcterms:W3CDTF">2023-01-28T00:57:33Z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244DCD324E1A47099E30E45DD977F9B4</vt:lpwstr>
  </property>
  <property fmtid="{D5CDD505-2E9C-101B-9397-08002B2CF9AE}" pid="3" name="KSOProductBuildVer">
    <vt:lpwstr>2052-10.8.0.5562</vt:lpwstr>
  </property>
</Properties>
</file>